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hidePivotFieldList="1" defaultThemeVersion="166925"/>
  <mc:AlternateContent xmlns:mc="http://schemas.openxmlformats.org/markup-compatibility/2006">
    <mc:Choice Requires="x15">
      <x15ac:absPath xmlns:x15ac="http://schemas.microsoft.com/office/spreadsheetml/2010/11/ac" url="C:\Users\CCrawford\Documents\SB 242 Reports\"/>
    </mc:Choice>
  </mc:AlternateContent>
  <xr:revisionPtr revIDLastSave="0" documentId="8_{60C5F6F5-4BC2-4EB9-B0A3-28D683177543}" xr6:coauthVersionLast="34" xr6:coauthVersionMax="34" xr10:uidLastSave="{00000000-0000-0000-0000-000000000000}"/>
  <bookViews>
    <workbookView xWindow="0" yWindow="0" windowWidth="32780" windowHeight="12090" tabRatio="722" activeTab="14" xr2:uid="{A7C43480-6E50-4AEA-96ED-3F7275D93B57}"/>
  </bookViews>
  <sheets>
    <sheet name="Introduction" sheetId="3" r:id="rId1"/>
    <sheet name="Sections 1,2,3,13" sheetId="1" r:id="rId2"/>
    <sheet name="Section 4" sheetId="2" r:id="rId3"/>
    <sheet name="Sections 5,6,7" sheetId="4" r:id="rId4"/>
    <sheet name="Section 8a, 10a" sheetId="5" r:id="rId5"/>
    <sheet name="Section 8b" sheetId="6" r:id="rId6"/>
    <sheet name="Section 9a" sheetId="7" r:id="rId7"/>
    <sheet name="Section 9b" sheetId="8" r:id="rId8"/>
    <sheet name="Section 10b" sheetId="10" r:id="rId9"/>
    <sheet name="Section 11" sheetId="11" r:id="rId10"/>
    <sheet name="Section 12" sheetId="12" r:id="rId11"/>
    <sheet name="Section 13 County Median" sheetId="14" r:id="rId12"/>
    <sheet name="Section 13 City Median" sheetId="15" r:id="rId13"/>
    <sheet name="Section 13 Zip Median" sheetId="16" r:id="rId14"/>
    <sheet name="Section 14" sheetId="13" r:id="rId15"/>
  </sheets>
  <externalReferences>
    <externalReference r:id="rId16"/>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2" l="1"/>
  <c r="K19" i="2"/>
  <c r="J19" i="2"/>
  <c r="L18" i="2"/>
  <c r="K18" i="2"/>
  <c r="J18" i="2"/>
  <c r="L17" i="2"/>
  <c r="K17" i="2"/>
  <c r="J17" i="2"/>
  <c r="L16" i="2"/>
  <c r="K16" i="2"/>
  <c r="J16" i="2"/>
  <c r="L15" i="2"/>
  <c r="K15" i="2"/>
  <c r="J15" i="2"/>
  <c r="L14" i="2"/>
  <c r="K14" i="2"/>
  <c r="J14" i="2"/>
  <c r="L13" i="2"/>
  <c r="K13" i="2"/>
  <c r="J13" i="2"/>
  <c r="L12" i="2"/>
  <c r="K12" i="2"/>
  <c r="J12" i="2"/>
  <c r="L11" i="2"/>
  <c r="K11" i="2"/>
  <c r="J11" i="2"/>
  <c r="L10" i="2"/>
  <c r="K10" i="2"/>
  <c r="J10" i="2"/>
  <c r="L9" i="2"/>
  <c r="K9" i="2"/>
  <c r="J9" i="2"/>
  <c r="L8" i="2"/>
  <c r="K8" i="2"/>
  <c r="J8" i="2"/>
  <c r="L7" i="2"/>
  <c r="K7" i="2"/>
  <c r="J7" i="2"/>
  <c r="L6" i="2"/>
  <c r="K6" i="2"/>
  <c r="J6" i="2"/>
  <c r="L5" i="2"/>
  <c r="K5" i="2"/>
  <c r="J5" i="2"/>
  <c r="L4" i="2"/>
  <c r="K4" i="2"/>
  <c r="J4" i="2"/>
  <c r="L3" i="2"/>
  <c r="K3" i="2"/>
  <c r="J3" i="2"/>
  <c r="I25" i="4" l="1"/>
  <c r="H25" i="4"/>
  <c r="G25" i="4" s="1"/>
  <c r="F25" i="4"/>
  <c r="E25" i="4"/>
  <c r="D25" i="4"/>
  <c r="I24" i="4"/>
  <c r="H24" i="4"/>
  <c r="G24" i="4" s="1"/>
  <c r="F24" i="4"/>
  <c r="E24" i="4"/>
  <c r="D24" i="4"/>
  <c r="I23" i="4"/>
  <c r="H23" i="4"/>
  <c r="G23" i="4" s="1"/>
  <c r="F23" i="4"/>
  <c r="E23" i="4"/>
  <c r="D23" i="4"/>
  <c r="I22" i="4"/>
  <c r="H22" i="4"/>
  <c r="G22" i="4" s="1"/>
  <c r="F22" i="4"/>
  <c r="E22" i="4"/>
  <c r="D22" i="4"/>
  <c r="I21" i="4"/>
  <c r="H21" i="4"/>
  <c r="G21" i="4"/>
  <c r="F21" i="4"/>
  <c r="E21" i="4"/>
  <c r="D21" i="4"/>
  <c r="I20" i="4"/>
  <c r="H20" i="4"/>
  <c r="F20" i="4"/>
  <c r="E20" i="4"/>
  <c r="D20" i="4"/>
  <c r="D27" i="4" s="1"/>
  <c r="I19" i="4"/>
  <c r="H19" i="4"/>
  <c r="G19" i="4"/>
  <c r="F19" i="4"/>
  <c r="F27" i="4" s="1"/>
  <c r="E19" i="4"/>
  <c r="D19" i="4"/>
  <c r="I13" i="4"/>
  <c r="I15" i="4" s="1"/>
  <c r="H13" i="4"/>
  <c r="G13" i="4" s="1"/>
  <c r="G15" i="4" s="1"/>
  <c r="F13" i="4"/>
  <c r="F15" i="4" s="1"/>
  <c r="E13" i="4"/>
  <c r="E15" i="4" s="1"/>
  <c r="D13" i="4"/>
  <c r="D15" i="4" s="1"/>
  <c r="I7" i="4"/>
  <c r="H7" i="4"/>
  <c r="G7" i="4"/>
  <c r="F7" i="4"/>
  <c r="E7" i="4"/>
  <c r="D7" i="4"/>
  <c r="I6" i="4"/>
  <c r="I8" i="4" s="1"/>
  <c r="H6" i="4"/>
  <c r="G6" i="4" s="1"/>
  <c r="G8" i="4" s="1"/>
  <c r="F6" i="4"/>
  <c r="E6" i="4"/>
  <c r="E8" i="4" s="1"/>
  <c r="D6" i="4"/>
  <c r="D8" i="4" s="1"/>
  <c r="H15" i="4" l="1"/>
  <c r="F8" i="4"/>
  <c r="E27" i="4"/>
  <c r="E28" i="4" s="1"/>
  <c r="I27" i="4"/>
  <c r="I28" i="4" s="1"/>
  <c r="G20" i="4"/>
  <c r="G27" i="4" s="1"/>
  <c r="G28" i="4" s="1"/>
  <c r="D28" i="4"/>
  <c r="F28" i="4"/>
  <c r="H8" i="4"/>
  <c r="H27" i="4"/>
  <c r="H28" i="4" l="1"/>
</calcChain>
</file>

<file path=xl/sharedStrings.xml><?xml version="1.0" encoding="utf-8"?>
<sst xmlns="http://schemas.openxmlformats.org/spreadsheetml/2006/main" count="205" uniqueCount="90">
  <si>
    <t>County</t>
  </si>
  <si>
    <t>Sum of Original Face Amount</t>
  </si>
  <si>
    <t>Count of Project ID</t>
  </si>
  <si>
    <t>Grand Total</t>
  </si>
  <si>
    <t>Row Labels</t>
  </si>
  <si>
    <t>Energy Efficient</t>
  </si>
  <si>
    <t>Renewable Energy</t>
  </si>
  <si>
    <t>Water Conservation</t>
  </si>
  <si>
    <t>Energy Efficient, %</t>
  </si>
  <si>
    <t>Renewable Energy, %</t>
  </si>
  <si>
    <t>Water Conservation, %</t>
  </si>
  <si>
    <t>Tax Year</t>
  </si>
  <si>
    <t>Delinquent Amount</t>
  </si>
  <si>
    <t>Number of Delinquent APNs</t>
  </si>
  <si>
    <t>Number of Delinquent Projects</t>
  </si>
  <si>
    <t>Number of Missed Payments</t>
  </si>
  <si>
    <t>Of which are Dec</t>
  </si>
  <si>
    <t>Of which are Apr</t>
  </si>
  <si>
    <t>FY16-17</t>
  </si>
  <si>
    <t>FY17-18</t>
  </si>
  <si>
    <t>Total</t>
  </si>
  <si>
    <t>City</t>
  </si>
  <si>
    <t>Zip Code</t>
  </si>
  <si>
    <t>FY16-17 Total</t>
  </si>
  <si>
    <t>FY17-18 Total</t>
  </si>
  <si>
    <t>Check Total</t>
  </si>
  <si>
    <t>Jurisdiction</t>
  </si>
  <si>
    <t>Yolo</t>
  </si>
  <si>
    <t>DAVIS</t>
  </si>
  <si>
    <t>95616</t>
  </si>
  <si>
    <t>95618</t>
  </si>
  <si>
    <t>ESPARTO</t>
  </si>
  <si>
    <t>95627</t>
  </si>
  <si>
    <t>RUMSEY</t>
  </si>
  <si>
    <t>95679</t>
  </si>
  <si>
    <t>WEST SACRAMENTO</t>
  </si>
  <si>
    <t>95605</t>
  </si>
  <si>
    <t>95691</t>
  </si>
  <si>
    <t>WINTERS</t>
  </si>
  <si>
    <t>95694</t>
  </si>
  <si>
    <t>WOODLAND</t>
  </si>
  <si>
    <t>95695</t>
  </si>
  <si>
    <t>95776</t>
  </si>
  <si>
    <t>Total Count of Project ID</t>
  </si>
  <si>
    <t>Total Sum of Funded Amount</t>
  </si>
  <si>
    <t>Sum of Funded Amount</t>
  </si>
  <si>
    <t>CLARKSBURG</t>
  </si>
  <si>
    <t>95612</t>
  </si>
  <si>
    <t>Davis</t>
  </si>
  <si>
    <t>Esparto</t>
  </si>
  <si>
    <t>Rumsey</t>
  </si>
  <si>
    <t>West Sacramento</t>
  </si>
  <si>
    <t>Winters</t>
  </si>
  <si>
    <t>Woodland</t>
  </si>
  <si>
    <t xml:space="preserve"> Yolo</t>
  </si>
  <si>
    <t xml:space="preserve"> DAVIS</t>
  </si>
  <si>
    <t xml:space="preserve"> ESPARTO</t>
  </si>
  <si>
    <t xml:space="preserve"> RUMSEY</t>
  </si>
  <si>
    <t xml:space="preserve"> WOODLAND</t>
  </si>
  <si>
    <t xml:space="preserve">Jurisdiction </t>
  </si>
  <si>
    <t>Sum of Homeowners Over 60</t>
  </si>
  <si>
    <t>Sum of Homeowners</t>
  </si>
  <si>
    <t xml:space="preserve">Percent Over 60 </t>
  </si>
  <si>
    <t>Sum of num_total_projects</t>
  </si>
  <si>
    <t>Sum of num_energystar</t>
  </si>
  <si>
    <t>Original Face Amount-Median</t>
  </si>
  <si>
    <t>Prop City</t>
  </si>
  <si>
    <t>Property Zip</t>
  </si>
  <si>
    <t>(1) The number of PACE assessments funded, by city, county, and ZIP Code.
(2) The aggregate dollar amount of PACE assessments funded, by city, county, and ZIP Code.
(3) The average dollar amount of PACE assessments funded, by city, county, and ZIP Code.
(4) The categories of installed efficiency improvements whether energy or water efficiency, renewable energy, or seismic improvements, and the percentage of PACE assessments represented by each category type, on a number and dollar basis, by city, county, and ZIP Code.
(5) The definition of default used by the program administrator.
(6) For each delinquent assessment:
(A) The total delinquent amount.
(B) The number and dates of missed payments.
(C) ZIP Code, city, and county in which the underlying property is located.
(7) For each defaulted assessment:
(A) The total defaulted amount.
(B) The number and dates of missed payments.
(C) ZIP Code, city, and county in which the underlying property is located.
(D) The percentage the defaults represent of the total assessments within each ZIP Code.
(E) The total number of parcels defaulted and the number of years in default for each property.
(8) The estimated total amount of energy saved, and the estimated total dollar amount of those savings by property owners by the efficiency improvements installed in the calendar year, by city, county, and ZIP Code. In addition, the report shall state the total number of energy savings improvements, and number of improvements installed that are qualified for the Energy Star program of the United States Environmental Protection Agency, including the overall average efficiency rating of installed units for each product type.
(9) The estimated total amount of renewable energy produced by the efficiency improvements installed in the calendar year, by city, county, and ZIP Code. In addition, the report shall state the total number of renewable energy installations, including the average and median system size.
(10) The estimated total amount of water saved, and the estimated total dollar amount of such savings by property owners, by city, county, and ZIP Code. In addition, the report shall state the total number of water savings improvements, the number of efficiency improvements that are qualified for the WaterSense program of the United States Environmental Protection Agency, including the overall average efficiency rating of installed units for each product type.
(11) The estimated amount of greenhouse gas emissions reductions.
(12) The estimated number of jobs created.
(13) The average and median amount of annual and total PACE assessments based on ZIP Code, by city, county, and ZIP Code.
(14) The number and percentage of homeowners over 60 years old by city, county, and ZIP Code.</t>
  </si>
  <si>
    <r>
      <rPr>
        <b/>
        <sz val="11"/>
        <color theme="1"/>
        <rFont val="Calibri"/>
        <family val="2"/>
        <scheme val="minor"/>
      </rPr>
      <t>Definition of Default</t>
    </r>
    <r>
      <rPr>
        <sz val="11"/>
        <color theme="1"/>
        <rFont val="Calibri"/>
        <family val="2"/>
        <scheme val="minor"/>
      </rPr>
      <t xml:space="preserve">: A "Defaulted Assessment" means, with respect to any PACE asset, (x) a payment in full of the property tax obligation with respect to any Assessment on such PACE Asset has not been made (and which continues to remain unpaid in full) for two (2) or more consecutive years after the first due date for such PACE Asset or (y) such PACE Asset is uncollectible as a result of the underlying real property associated with such PACE Asset being destroyed, inexistent, non-taxable and/or otherwise having an appraised value that is less than the amount owed in respect of such PACE Asset; provided, however, such PACE Asset shall no longer constitute a Defaulted Assessment once all of the delinquent payments or all of the amounts deemed uncollectible in respect of such Assessments have been paid in full. </t>
    </r>
  </si>
  <si>
    <t>Average of Original Face Amount</t>
  </si>
  <si>
    <r>
      <rPr>
        <b/>
        <sz val="11"/>
        <color theme="1"/>
        <rFont val="Calibri"/>
        <family val="2"/>
        <scheme val="minor"/>
      </rPr>
      <t>Methodologies/Assumptions/Sources</t>
    </r>
    <r>
      <rPr>
        <sz val="11"/>
        <color theme="1"/>
        <rFont val="Calibri"/>
        <family val="2"/>
        <scheme val="minor"/>
      </rPr>
      <t xml:space="preserve">: Data in this report is based on Ygrene's proprietary model based on data sourced from UC Berkeley Lawrence Hall of Science, ECONorthwest Economic Impact Analysis of PACE Programs, the US Department of Energy, US Energy Information Administration, Circle of Blue, and PACE Industry data. Energy savings, water savings, renewable energy generation, utility savings, GHG reductions, and jobs created are estimations based on Ygrene's proprietary model. </t>
    </r>
  </si>
  <si>
    <t>Streets and Highways Code Section 5954 Reporting - Ygrene Energy Fund CA, LLC - August 1st, 2018</t>
  </si>
  <si>
    <t xml:space="preserve">This report is submitted by Ygrene Energy Fund CA, LLC in fulfillment of the reporting requirements under section 5954 of the Streets and Highways Code. The information included in this file is in regard to the reporting requirement established in the Streets and Highways code section 5954 for activity that occurred between January 1st 2018 and June 30th 2018. Each tab corresponds to a specific subsection in section 5954 of the Streets and Highways code listed below. </t>
  </si>
  <si>
    <t>Average of Annual Assessment</t>
  </si>
  <si>
    <t>Average of EnergyStar_rating</t>
  </si>
  <si>
    <t>Sum of Renewable Energy (Watts)</t>
  </si>
  <si>
    <t>Average Renewable Energy System Size</t>
  </si>
  <si>
    <t>Median Renewable Energy System Size</t>
  </si>
  <si>
    <t>Total Number of Renewable Energy Installations</t>
  </si>
  <si>
    <t>Sum of num_total_Water Conservation projects</t>
  </si>
  <si>
    <t>Sum of num_WaterSense</t>
  </si>
  <si>
    <t>Average of WaterSense_rating</t>
  </si>
  <si>
    <t>Estimated GHG Reductions Mtons</t>
  </si>
  <si>
    <t>Estimated jobs created</t>
  </si>
  <si>
    <t xml:space="preserve">Median Annual Assessment </t>
  </si>
  <si>
    <t>Estimated Sum of Energy saved (kWh)</t>
  </si>
  <si>
    <t xml:space="preserve">Estimated Sum of Energy Savings </t>
  </si>
  <si>
    <t>Estimated Sum of Gallons Water saved</t>
  </si>
  <si>
    <t>Estimated Sum of Water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</si>
</sst>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_(&quot;$&quot;* #,##0_);_(&quot;$&quot;* \(#,##0\);_(&quot;$&quot;* &quot;-&quot;??_);_(@_)"/>
    <numFmt numFmtId="165" formatCode="\$#,##0.00;\(\$#,##0.00\)"/>
    <numFmt numFmtId="166" formatCode="###0.00"/>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u/>
      <sz val="16"/>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8" tint="0.59999389629810485"/>
        <bgColor indexed="64"/>
      </patternFill>
    </fill>
  </fills>
  <borders count="4">
    <border>
      <left/>
      <right/>
      <top/>
      <bottom/>
      <diagonal/>
    </border>
    <border>
      <left/>
      <right/>
      <top/>
      <bottom style="thin">
        <color theme="4" tint="0.39997558519241921"/>
      </bottom>
      <diagonal/>
    </border>
    <border>
      <left/>
      <right/>
      <top style="thin">
        <color theme="4" tint="0.39997558519241921"/>
      </top>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2" fillId="2" borderId="1" xfId="0" applyFont="1" applyFill="1" applyBorder="1"/>
    <xf numFmtId="0" fontId="2" fillId="2" borderId="1" xfId="0" applyNumberFormat="1" applyFont="1" applyFill="1" applyBorder="1"/>
    <xf numFmtId="0" fontId="2" fillId="0" borderId="1" xfId="0" applyFont="1" applyBorder="1" applyAlignment="1">
      <alignment horizontal="left"/>
    </xf>
    <xf numFmtId="44" fontId="2" fillId="0" borderId="1" xfId="0" applyNumberFormat="1" applyFont="1" applyBorder="1"/>
    <xf numFmtId="0" fontId="2" fillId="0" borderId="1" xfId="0" applyNumberFormat="1" applyFont="1" applyBorder="1"/>
    <xf numFmtId="0" fontId="2" fillId="0" borderId="0" xfId="0" applyFont="1" applyAlignment="1">
      <alignment horizontal="left" indent="1"/>
    </xf>
    <xf numFmtId="44" fontId="2" fillId="0" borderId="0" xfId="0" applyNumberFormat="1" applyFont="1"/>
    <xf numFmtId="0" fontId="2" fillId="0" borderId="0" xfId="0" applyNumberFormat="1" applyFont="1"/>
    <xf numFmtId="0" fontId="0" fillId="0" borderId="0" xfId="0" applyAlignment="1">
      <alignment horizontal="left" indent="2"/>
    </xf>
    <xf numFmtId="44" fontId="0" fillId="0" borderId="0" xfId="0" applyNumberFormat="1"/>
    <xf numFmtId="0" fontId="0" fillId="0" borderId="0" xfId="0" applyNumberFormat="1"/>
    <xf numFmtId="0" fontId="2" fillId="2" borderId="2" xfId="0" applyFont="1" applyFill="1" applyBorder="1" applyAlignment="1">
      <alignment horizontal="left"/>
    </xf>
    <xf numFmtId="44" fontId="2" fillId="2" borderId="2" xfId="0" applyNumberFormat="1" applyFont="1" applyFill="1" applyBorder="1"/>
    <xf numFmtId="0" fontId="2" fillId="2" borderId="2" xfId="0" applyNumberFormat="1" applyFont="1" applyFill="1" applyBorder="1"/>
    <xf numFmtId="0" fontId="0" fillId="0" borderId="0" xfId="0" applyAlignment="1">
      <alignment horizontal="left"/>
    </xf>
    <xf numFmtId="0" fontId="0" fillId="0" borderId="0" xfId="0" applyAlignment="1">
      <alignment horizontal="left" indent="1"/>
    </xf>
    <xf numFmtId="10" fontId="0" fillId="0" borderId="0" xfId="0" applyNumberFormat="1"/>
    <xf numFmtId="0" fontId="2" fillId="0" borderId="0" xfId="0" applyFont="1"/>
    <xf numFmtId="14" fontId="2" fillId="0" borderId="0" xfId="0" applyNumberFormat="1" applyFont="1"/>
    <xf numFmtId="0" fontId="0" fillId="0" borderId="0" xfId="0" applyAlignment="1">
      <alignment wrapText="1"/>
    </xf>
    <xf numFmtId="0" fontId="2" fillId="0" borderId="0" xfId="0" applyFont="1" applyAlignment="1">
      <alignment wrapText="1"/>
    </xf>
    <xf numFmtId="44" fontId="2" fillId="0" borderId="0" xfId="0" applyNumberFormat="1" applyFont="1" applyAlignment="1">
      <alignment wrapText="1"/>
    </xf>
    <xf numFmtId="41" fontId="0" fillId="0" borderId="0" xfId="0" applyNumberFormat="1"/>
    <xf numFmtId="44" fontId="2" fillId="0" borderId="3" xfId="0" applyNumberFormat="1" applyFont="1" applyBorder="1"/>
    <xf numFmtId="41" fontId="2" fillId="0" borderId="3" xfId="0" applyNumberFormat="1" applyFont="1" applyBorder="1"/>
    <xf numFmtId="0" fontId="3" fillId="0" borderId="0" xfId="0" applyFont="1"/>
    <xf numFmtId="44" fontId="3" fillId="0" borderId="0" xfId="0" applyNumberFormat="1" applyFont="1"/>
    <xf numFmtId="41" fontId="3" fillId="0" borderId="0" xfId="0" applyNumberFormat="1" applyFont="1"/>
    <xf numFmtId="0" fontId="0" fillId="0" borderId="0" xfId="0" applyAlignment="1">
      <alignment horizontal="center"/>
    </xf>
    <xf numFmtId="9" fontId="0" fillId="0" borderId="0" xfId="1" applyFont="1"/>
    <xf numFmtId="9" fontId="2" fillId="0" borderId="1" xfId="1" applyNumberFormat="1" applyFont="1" applyBorder="1"/>
    <xf numFmtId="9" fontId="2" fillId="0" borderId="0" xfId="1" applyNumberFormat="1" applyFont="1"/>
    <xf numFmtId="9" fontId="2" fillId="2" borderId="2" xfId="1" applyNumberFormat="1" applyFont="1" applyFill="1" applyBorder="1"/>
    <xf numFmtId="0" fontId="2" fillId="3" borderId="0" xfId="0" applyFont="1" applyFill="1"/>
    <xf numFmtId="164" fontId="2" fillId="2" borderId="1" xfId="2" applyNumberFormat="1" applyFont="1" applyFill="1" applyBorder="1"/>
    <xf numFmtId="164" fontId="2" fillId="0" borderId="1" xfId="2" applyNumberFormat="1" applyFont="1" applyBorder="1"/>
    <xf numFmtId="164" fontId="2" fillId="0" borderId="0" xfId="2" applyNumberFormat="1" applyFont="1"/>
    <xf numFmtId="164" fontId="0" fillId="0" borderId="0" xfId="2" applyNumberFormat="1" applyFont="1"/>
    <xf numFmtId="164" fontId="2" fillId="2" borderId="2" xfId="2" applyNumberFormat="1" applyFont="1" applyFill="1" applyBorder="1"/>
    <xf numFmtId="165" fontId="0" fillId="0" borderId="0" xfId="0" applyNumberFormat="1"/>
    <xf numFmtId="166" fontId="0" fillId="0" borderId="0" xfId="0" applyNumberFormat="1"/>
    <xf numFmtId="0" fontId="4" fillId="0" borderId="0" xfId="0" applyFont="1" applyAlignment="1">
      <alignment wrapText="1"/>
    </xf>
    <xf numFmtId="0" fontId="5" fillId="0" borderId="0" xfId="0" applyFont="1" applyAlignment="1">
      <alignment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trachan/AppData/Local/Microsoft/Windows/INetCache/Content.Outlook/PV3UW72V/2018-Q2%20Ygrene%20DQ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Reporting"/>
      <sheetName val="5 - Default Definition"/>
      <sheetName val="2012-1 All Sacramento_2018-0630"/>
      <sheetName val="2013-1 CVAG_2018-0630"/>
      <sheetName val="2013-1 Chula Vista_2018-0630"/>
      <sheetName val="2013-1 Yolo_2018-0630"/>
      <sheetName val="2014-1 GSFA_2018-0630"/>
      <sheetName val="JPA Pivots_16-17"/>
      <sheetName val="JPA Pivots_17-18"/>
      <sheetName val="2018-0630"/>
    </sheetNames>
    <sheetDataSet>
      <sheetData sheetId="0"/>
      <sheetData sheetId="1"/>
      <sheetData sheetId="2"/>
      <sheetData sheetId="3"/>
      <sheetData sheetId="4"/>
      <sheetData sheetId="5"/>
      <sheetData sheetId="6"/>
      <sheetData sheetId="7">
        <row r="62">
          <cell r="D62">
            <v>1</v>
          </cell>
          <cell r="G62">
            <v>1</v>
          </cell>
          <cell r="H62">
            <v>1</v>
          </cell>
          <cell r="I62">
            <v>2459.3200000000002</v>
          </cell>
        </row>
        <row r="63">
          <cell r="D63">
            <v>1</v>
          </cell>
        </row>
      </sheetData>
      <sheetData sheetId="8">
        <row r="107">
          <cell r="G107">
            <v>1</v>
          </cell>
          <cell r="J107">
            <v>1</v>
          </cell>
          <cell r="K107">
            <v>1</v>
          </cell>
          <cell r="L107">
            <v>2466.66</v>
          </cell>
        </row>
        <row r="108">
          <cell r="D108">
            <v>1</v>
          </cell>
          <cell r="G108">
            <v>1</v>
          </cell>
          <cell r="J108">
            <v>2</v>
          </cell>
          <cell r="K108">
            <v>3</v>
          </cell>
          <cell r="L108">
            <v>6199.1900000000005</v>
          </cell>
        </row>
        <row r="109">
          <cell r="D109">
            <v>1</v>
          </cell>
          <cell r="J109">
            <v>1</v>
          </cell>
          <cell r="K109">
            <v>2</v>
          </cell>
          <cell r="L109">
            <v>3030.32</v>
          </cell>
        </row>
        <row r="110">
          <cell r="D110">
            <v>1</v>
          </cell>
          <cell r="J110">
            <v>1</v>
          </cell>
          <cell r="K110">
            <v>1</v>
          </cell>
          <cell r="L110">
            <v>1714.34</v>
          </cell>
        </row>
        <row r="111">
          <cell r="D111">
            <v>1</v>
          </cell>
          <cell r="G111">
            <v>1</v>
          </cell>
          <cell r="J111">
            <v>2</v>
          </cell>
          <cell r="K111">
            <v>3</v>
          </cell>
          <cell r="L111">
            <v>7997.34</v>
          </cell>
        </row>
        <row r="112">
          <cell r="D112">
            <v>1</v>
          </cell>
          <cell r="J112">
            <v>1</v>
          </cell>
          <cell r="K112">
            <v>1</v>
          </cell>
          <cell r="L112">
            <v>2459.3200000000002</v>
          </cell>
        </row>
        <row r="113">
          <cell r="G113">
            <v>1</v>
          </cell>
          <cell r="J113">
            <v>1</v>
          </cell>
          <cell r="K113">
            <v>1</v>
          </cell>
          <cell r="L113">
            <v>1876.83</v>
          </cell>
        </row>
        <row r="114">
          <cell r="D114">
            <v>5</v>
          </cell>
          <cell r="G114">
            <v>4</v>
          </cell>
          <cell r="J114">
            <v>9</v>
          </cell>
          <cell r="K114">
            <v>12</v>
          </cell>
          <cell r="L114">
            <v>25744</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81CF9-E931-4D65-BE50-8E598C6A876C}">
  <dimension ref="A1:A8"/>
  <sheetViews>
    <sheetView workbookViewId="0">
      <selection activeCell="A4" sqref="A4"/>
    </sheetView>
  </sheetViews>
  <sheetFormatPr defaultRowHeight="14.5" x14ac:dyDescent="0.35"/>
  <cols>
    <col min="1" max="1" width="160.81640625" customWidth="1"/>
  </cols>
  <sheetData>
    <row r="1" spans="1:1" ht="21" x14ac:dyDescent="0.5">
      <c r="A1" s="42" t="s">
        <v>72</v>
      </c>
    </row>
    <row r="2" spans="1:1" ht="21" x14ac:dyDescent="0.5">
      <c r="A2" s="42"/>
    </row>
    <row r="3" spans="1:1" ht="43.5" x14ac:dyDescent="0.35">
      <c r="A3" s="20" t="s">
        <v>73</v>
      </c>
    </row>
    <row r="4" spans="1:1" ht="364.5" x14ac:dyDescent="0.35">
      <c r="A4" s="43" t="s">
        <v>68</v>
      </c>
    </row>
    <row r="5" spans="1:1" x14ac:dyDescent="0.35">
      <c r="A5" s="20"/>
    </row>
    <row r="6" spans="1:1" ht="72.5" x14ac:dyDescent="0.35">
      <c r="A6" s="20" t="s">
        <v>69</v>
      </c>
    </row>
    <row r="7" spans="1:1" x14ac:dyDescent="0.35">
      <c r="A7" s="20"/>
    </row>
    <row r="8" spans="1:1" ht="43.5" x14ac:dyDescent="0.35">
      <c r="A8" s="20" t="s">
        <v>71</v>
      </c>
    </row>
  </sheetData>
  <sheetProtection algorithmName="SHA-512" hashValue="rJ6EQwrGmWB3FOXrE83odYyqPkJlZimmJH6F9NZ88O/4XPX1GeVImciZ5cX0QBpqufN713iDd/KWpJxKWejwvg==" saltValue="6pEENHvMTX6E2xfk5lX0yQ==" spinCount="100000" sheet="1" objects="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B16CC-9B97-4762-9F26-3C732341C9E0}">
  <dimension ref="A1:B1"/>
  <sheetViews>
    <sheetView workbookViewId="0">
      <selection activeCell="C10" sqref="C10"/>
    </sheetView>
  </sheetViews>
  <sheetFormatPr defaultRowHeight="14.5" x14ac:dyDescent="0.35"/>
  <cols>
    <col min="1" max="1" width="31.1796875" bestFit="1" customWidth="1"/>
  </cols>
  <sheetData>
    <row r="1" spans="1:2" x14ac:dyDescent="0.35">
      <c r="A1" t="s">
        <v>83</v>
      </c>
      <c r="B1">
        <v>660</v>
      </c>
    </row>
  </sheetData>
  <sheetProtection algorithmName="SHA-512" hashValue="7PzWAeH7u2XOOt7igDNCq1CJDQE9AXjI5gCURrIYMO3TQ/WGxAjQZ/TQPVElFVlcROOhcG6tOLF1Mh3X+cOnhQ==" saltValue="btZYuf56srO4dh8gItjOsw==" spinCount="100000" sheet="1" objects="1" scenarios="1"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2E95-45B7-4748-B735-A5E2E006D309}">
  <dimension ref="A1:B1"/>
  <sheetViews>
    <sheetView workbookViewId="0">
      <selection activeCell="E11" sqref="E11"/>
    </sheetView>
  </sheetViews>
  <sheetFormatPr defaultRowHeight="14.5" x14ac:dyDescent="0.35"/>
  <cols>
    <col min="1" max="1" width="21.54296875" bestFit="1" customWidth="1"/>
  </cols>
  <sheetData>
    <row r="1" spans="1:2" x14ac:dyDescent="0.35">
      <c r="A1" t="s">
        <v>84</v>
      </c>
      <c r="B1">
        <v>8</v>
      </c>
    </row>
  </sheetData>
  <sheetProtection algorithmName="SHA-512" hashValue="Z70AKJubbzv+j61O+HWylQfWSpPNms/ToJ5QK0v4UbxlMj5gvufS+kKfRHHscv+U2KoPnURdIPmB/EYp+CvcyQ==" saltValue="EcswspiD2cJqpuGtiGM/2g=="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F16FB-3A6D-4CD9-B26F-9309CC2E69C2}">
  <dimension ref="A1:C2"/>
  <sheetViews>
    <sheetView workbookViewId="0">
      <selection activeCell="C12" sqref="C12"/>
    </sheetView>
  </sheetViews>
  <sheetFormatPr defaultRowHeight="14.5" x14ac:dyDescent="0.35"/>
  <cols>
    <col min="1" max="1" width="7.26953125" bestFit="1" customWidth="1"/>
    <col min="2" max="2" width="28" bestFit="1" customWidth="1"/>
    <col min="3" max="3" width="26.453125" bestFit="1" customWidth="1"/>
  </cols>
  <sheetData>
    <row r="1" spans="1:3" x14ac:dyDescent="0.35">
      <c r="A1" t="s">
        <v>0</v>
      </c>
      <c r="B1" s="40" t="s">
        <v>65</v>
      </c>
      <c r="C1" s="40" t="s">
        <v>85</v>
      </c>
    </row>
    <row r="2" spans="1:3" x14ac:dyDescent="0.35">
      <c r="A2" t="s">
        <v>27</v>
      </c>
      <c r="B2" s="40">
        <v>15353.76</v>
      </c>
      <c r="C2" s="40">
        <v>1807.5937886827239</v>
      </c>
    </row>
  </sheetData>
  <sheetProtection algorithmName="SHA-512" hashValue="+vA4NrK3VxNkPhwsWzKunfDxGPDNn0OITbRJ8gsEdyeXQgOnlIeYIFwRjzrNmR1qDiw4HFCaLPIeF+TMEw03SQ==" saltValue="/MjaDfwn6mvWBhg8D5e/zw=="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A5303-977D-446E-85E4-0A508ADD61AA}">
  <dimension ref="A1:C7"/>
  <sheetViews>
    <sheetView workbookViewId="0">
      <selection activeCell="E18" sqref="E18"/>
    </sheetView>
  </sheetViews>
  <sheetFormatPr defaultRowHeight="14.5" x14ac:dyDescent="0.35"/>
  <cols>
    <col min="1" max="1" width="19" bestFit="1" customWidth="1"/>
    <col min="2" max="2" width="29.453125" bestFit="1" customWidth="1"/>
    <col min="3" max="3" width="26.453125" bestFit="1" customWidth="1"/>
  </cols>
  <sheetData>
    <row r="1" spans="1:3" x14ac:dyDescent="0.35">
      <c r="A1" t="s">
        <v>66</v>
      </c>
      <c r="B1" s="40" t="s">
        <v>65</v>
      </c>
      <c r="C1" s="40" t="s">
        <v>85</v>
      </c>
    </row>
    <row r="2" spans="1:3" x14ac:dyDescent="0.35">
      <c r="A2" t="s">
        <v>28</v>
      </c>
      <c r="B2" s="40">
        <v>26045.98</v>
      </c>
      <c r="C2" s="40">
        <v>2471.87</v>
      </c>
    </row>
    <row r="3" spans="1:3" x14ac:dyDescent="0.35">
      <c r="A3" t="s">
        <v>31</v>
      </c>
      <c r="B3" s="40">
        <v>21372.989999999998</v>
      </c>
      <c r="C3" s="40">
        <v>5177.83</v>
      </c>
    </row>
    <row r="4" spans="1:3" x14ac:dyDescent="0.35">
      <c r="A4" t="s">
        <v>33</v>
      </c>
      <c r="B4" s="40">
        <v>26552.18</v>
      </c>
      <c r="C4" s="41">
        <v>2702.39</v>
      </c>
    </row>
    <row r="5" spans="1:3" x14ac:dyDescent="0.35">
      <c r="A5" t="s">
        <v>35</v>
      </c>
      <c r="B5" s="40">
        <v>11113.37</v>
      </c>
      <c r="C5" s="40">
        <v>1611.2</v>
      </c>
    </row>
    <row r="6" spans="1:3" x14ac:dyDescent="0.35">
      <c r="A6" t="s">
        <v>38</v>
      </c>
      <c r="B6" s="40">
        <v>13016.43</v>
      </c>
      <c r="C6" s="41">
        <v>1895.44</v>
      </c>
    </row>
    <row r="7" spans="1:3" x14ac:dyDescent="0.35">
      <c r="A7" t="s">
        <v>40</v>
      </c>
      <c r="B7" s="40">
        <v>16207.130000000001</v>
      </c>
      <c r="C7" s="40">
        <v>1633.41</v>
      </c>
    </row>
  </sheetData>
  <sheetProtection algorithmName="SHA-512" hashValue="Ol3mZT4fSCZVsYOl9DAo5VfA7ZPES/OUYIrXo4zKY8dmuTfectIOSOVi6MGZPG6vPa3tMs46jLSoiCVO9yEtsg==" saltValue="M0SPHhZOEnGWS9lLDH+XSw==" spinCount="100000" sheet="1" objects="1" scenarios="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0F4A6-11F7-443A-B79D-5C9EA8D28DC4}">
  <dimension ref="A1:C10"/>
  <sheetViews>
    <sheetView workbookViewId="0">
      <selection activeCell="B1" sqref="B1:C1"/>
    </sheetView>
  </sheetViews>
  <sheetFormatPr defaultColWidth="9.26953125" defaultRowHeight="14.5" x14ac:dyDescent="0.35"/>
  <cols>
    <col min="1" max="1" width="11.81640625" bestFit="1" customWidth="1"/>
    <col min="2" max="2" width="28" bestFit="1" customWidth="1"/>
    <col min="3" max="3" width="26.453125" bestFit="1" customWidth="1"/>
  </cols>
  <sheetData>
    <row r="1" spans="1:3" x14ac:dyDescent="0.35">
      <c r="A1" t="s">
        <v>67</v>
      </c>
      <c r="B1" s="40" t="s">
        <v>65</v>
      </c>
      <c r="C1" s="40" t="s">
        <v>85</v>
      </c>
    </row>
    <row r="2" spans="1:3" x14ac:dyDescent="0.35">
      <c r="A2" t="s">
        <v>36</v>
      </c>
      <c r="B2" s="40">
        <v>11113.37</v>
      </c>
      <c r="C2" s="40">
        <v>1388.9048554394431</v>
      </c>
    </row>
    <row r="3" spans="1:3" x14ac:dyDescent="0.35">
      <c r="A3" t="s">
        <v>29</v>
      </c>
      <c r="B3" s="40">
        <v>32975.934999999998</v>
      </c>
      <c r="C3" s="40">
        <v>3817.350250472477</v>
      </c>
    </row>
    <row r="4" spans="1:3" x14ac:dyDescent="0.35">
      <c r="A4" t="s">
        <v>30</v>
      </c>
      <c r="B4" s="40">
        <v>21683.119999999999</v>
      </c>
      <c r="C4" s="40">
        <v>1738.43468021067</v>
      </c>
    </row>
    <row r="5" spans="1:3" x14ac:dyDescent="0.35">
      <c r="A5" t="s">
        <v>32</v>
      </c>
      <c r="B5" s="40">
        <v>21372.99</v>
      </c>
      <c r="C5" s="40">
        <v>5177.8285324173776</v>
      </c>
    </row>
    <row r="6" spans="1:3" x14ac:dyDescent="0.35">
      <c r="A6" t="s">
        <v>34</v>
      </c>
      <c r="B6" s="40">
        <v>26552.18</v>
      </c>
      <c r="C6" s="40">
        <v>2702.3859842170968</v>
      </c>
    </row>
    <row r="7" spans="1:3" x14ac:dyDescent="0.35">
      <c r="A7" t="s">
        <v>37</v>
      </c>
      <c r="B7" s="40">
        <v>11998.495000000001</v>
      </c>
      <c r="C7" s="40">
        <v>1709.3947952268729</v>
      </c>
    </row>
    <row r="8" spans="1:3" x14ac:dyDescent="0.35">
      <c r="A8" t="s">
        <v>39</v>
      </c>
      <c r="B8" s="40">
        <v>13016.43</v>
      </c>
      <c r="C8" s="40">
        <v>1895.444895945509</v>
      </c>
    </row>
    <row r="9" spans="1:3" x14ac:dyDescent="0.35">
      <c r="A9" t="s">
        <v>41</v>
      </c>
      <c r="B9" s="40">
        <v>18471.37</v>
      </c>
      <c r="C9" s="40">
        <v>1883.278336871776</v>
      </c>
    </row>
    <row r="10" spans="1:3" x14ac:dyDescent="0.35">
      <c r="A10" t="s">
        <v>42</v>
      </c>
      <c r="B10" s="40">
        <v>16207.13</v>
      </c>
      <c r="C10" s="40">
        <v>1633.4081675911541</v>
      </c>
    </row>
  </sheetData>
  <sheetProtection algorithmName="SHA-512" hashValue="gIIUca1h3X3Z84kiXUkErev86Tf2ZTo/TCx8suKw3VqoZmTjaVmkzmlfjyu4EyA8aIAU3MPpa7vYezWvCXhEag==" saltValue="/+RPTrSJ88TMFwty2KhHgQ==" spinCount="100000" sheet="1" objects="1" scenarios="1" selectLockedCells="1" selectUnlockedCell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39A4-BC27-4338-B0BF-4F95FD305A0E}">
  <dimension ref="A1:D18"/>
  <sheetViews>
    <sheetView tabSelected="1" workbookViewId="0">
      <selection activeCell="G12" sqref="G12"/>
    </sheetView>
  </sheetViews>
  <sheetFormatPr defaultRowHeight="14.5" x14ac:dyDescent="0.35"/>
  <cols>
    <col min="1" max="1" width="20.54296875" bestFit="1" customWidth="1"/>
    <col min="2" max="2" width="27.1796875" bestFit="1" customWidth="1"/>
    <col min="3" max="3" width="19.7265625" bestFit="1" customWidth="1"/>
    <col min="4" max="4" width="15.54296875" bestFit="1" customWidth="1"/>
  </cols>
  <sheetData>
    <row r="1" spans="1:4" x14ac:dyDescent="0.35">
      <c r="A1" s="34" t="s">
        <v>26</v>
      </c>
      <c r="B1" s="34" t="s">
        <v>60</v>
      </c>
      <c r="C1" s="34" t="s">
        <v>61</v>
      </c>
      <c r="D1" s="34" t="s">
        <v>62</v>
      </c>
    </row>
    <row r="2" spans="1:4" x14ac:dyDescent="0.35">
      <c r="A2" s="3" t="s">
        <v>27</v>
      </c>
      <c r="B2" s="5">
        <v>13</v>
      </c>
      <c r="C2" s="5">
        <v>48</v>
      </c>
      <c r="D2" s="31">
        <v>0.27083333333333331</v>
      </c>
    </row>
    <row r="3" spans="1:4" x14ac:dyDescent="0.35">
      <c r="A3" s="6" t="s">
        <v>28</v>
      </c>
      <c r="B3" s="8">
        <v>2</v>
      </c>
      <c r="C3" s="8">
        <v>6</v>
      </c>
      <c r="D3" s="32">
        <v>0.33333333333333331</v>
      </c>
    </row>
    <row r="4" spans="1:4" x14ac:dyDescent="0.35">
      <c r="A4" s="9">
        <v>95616</v>
      </c>
      <c r="B4" s="11">
        <v>2</v>
      </c>
      <c r="C4" s="11">
        <v>4</v>
      </c>
      <c r="D4" s="30">
        <v>0.5</v>
      </c>
    </row>
    <row r="5" spans="1:4" x14ac:dyDescent="0.35">
      <c r="A5" s="9">
        <v>95618</v>
      </c>
      <c r="B5" s="11">
        <v>0</v>
      </c>
      <c r="C5" s="11">
        <v>2</v>
      </c>
      <c r="D5" s="30">
        <v>0</v>
      </c>
    </row>
    <row r="6" spans="1:4" x14ac:dyDescent="0.35">
      <c r="A6" s="6" t="s">
        <v>31</v>
      </c>
      <c r="B6" s="8">
        <v>2</v>
      </c>
      <c r="C6" s="8">
        <v>4</v>
      </c>
      <c r="D6" s="32">
        <v>0.5</v>
      </c>
    </row>
    <row r="7" spans="1:4" x14ac:dyDescent="0.35">
      <c r="A7" s="9">
        <v>95627</v>
      </c>
      <c r="B7" s="11">
        <v>2</v>
      </c>
      <c r="C7" s="11">
        <v>4</v>
      </c>
      <c r="D7" s="30">
        <v>0.5</v>
      </c>
    </row>
    <row r="8" spans="1:4" x14ac:dyDescent="0.35">
      <c r="A8" s="6" t="s">
        <v>33</v>
      </c>
      <c r="B8" s="8">
        <v>0</v>
      </c>
      <c r="C8" s="8">
        <v>2</v>
      </c>
      <c r="D8" s="32">
        <v>0</v>
      </c>
    </row>
    <row r="9" spans="1:4" x14ac:dyDescent="0.35">
      <c r="A9" s="9">
        <v>95679</v>
      </c>
      <c r="B9" s="11">
        <v>0</v>
      </c>
      <c r="C9" s="11">
        <v>2</v>
      </c>
      <c r="D9" s="30">
        <v>0</v>
      </c>
    </row>
    <row r="10" spans="1:4" x14ac:dyDescent="0.35">
      <c r="A10" s="6" t="s">
        <v>35</v>
      </c>
      <c r="B10" s="8">
        <v>7</v>
      </c>
      <c r="C10" s="8">
        <v>23</v>
      </c>
      <c r="D10" s="32">
        <v>0.30434782608695654</v>
      </c>
    </row>
    <row r="11" spans="1:4" x14ac:dyDescent="0.35">
      <c r="A11" s="9">
        <v>95605</v>
      </c>
      <c r="B11" s="11">
        <v>2</v>
      </c>
      <c r="C11" s="11">
        <v>7</v>
      </c>
      <c r="D11" s="30">
        <v>0.2857142857142857</v>
      </c>
    </row>
    <row r="12" spans="1:4" x14ac:dyDescent="0.35">
      <c r="A12" s="9">
        <v>95691</v>
      </c>
      <c r="B12" s="11">
        <v>5</v>
      </c>
      <c r="C12" s="11">
        <v>16</v>
      </c>
      <c r="D12" s="30">
        <v>0.3125</v>
      </c>
    </row>
    <row r="13" spans="1:4" x14ac:dyDescent="0.35">
      <c r="A13" s="6" t="s">
        <v>38</v>
      </c>
      <c r="B13" s="8">
        <v>0</v>
      </c>
      <c r="C13" s="8">
        <v>2</v>
      </c>
      <c r="D13" s="32">
        <v>0</v>
      </c>
    </row>
    <row r="14" spans="1:4" x14ac:dyDescent="0.35">
      <c r="A14" s="9">
        <v>95694</v>
      </c>
      <c r="B14" s="11">
        <v>0</v>
      </c>
      <c r="C14" s="11">
        <v>2</v>
      </c>
      <c r="D14" s="30">
        <v>0</v>
      </c>
    </row>
    <row r="15" spans="1:4" x14ac:dyDescent="0.35">
      <c r="A15" s="6" t="s">
        <v>40</v>
      </c>
      <c r="B15" s="8">
        <v>2</v>
      </c>
      <c r="C15" s="8">
        <v>11</v>
      </c>
      <c r="D15" s="32">
        <v>0.18181818181818182</v>
      </c>
    </row>
    <row r="16" spans="1:4" x14ac:dyDescent="0.35">
      <c r="A16" s="9">
        <v>95695</v>
      </c>
      <c r="B16" s="11">
        <v>1</v>
      </c>
      <c r="C16" s="11">
        <v>3</v>
      </c>
      <c r="D16" s="30">
        <v>0.33333333333333331</v>
      </c>
    </row>
    <row r="17" spans="1:4" x14ac:dyDescent="0.35">
      <c r="A17" s="9">
        <v>95776</v>
      </c>
      <c r="B17" s="11">
        <v>1</v>
      </c>
      <c r="C17" s="11">
        <v>8</v>
      </c>
      <c r="D17" s="30">
        <v>0.125</v>
      </c>
    </row>
    <row r="18" spans="1:4" x14ac:dyDescent="0.35">
      <c r="A18" s="12" t="s">
        <v>3</v>
      </c>
      <c r="B18" s="14">
        <v>13</v>
      </c>
      <c r="C18" s="14">
        <v>48</v>
      </c>
      <c r="D18" s="33">
        <v>0.27083333333333331</v>
      </c>
    </row>
  </sheetData>
  <sheetProtection algorithmName="SHA-512" hashValue="KsGNqI5pn0LmAYvb0TXPmTQeTFB5xqCOu54pHa5rnfEHQBeITxPBx2iXP1ZXT5Dgjs/j6AxK/ZRR+rhfrPvUdw==" saltValue="ec4I/ClGxfrZXZlHsMKG8g=="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8774-B9E6-4242-89A4-445E7AA8E1DD}">
  <dimension ref="A1:E18"/>
  <sheetViews>
    <sheetView workbookViewId="0">
      <selection activeCell="C32" sqref="C32"/>
    </sheetView>
  </sheetViews>
  <sheetFormatPr defaultRowHeight="14.5" x14ac:dyDescent="0.35"/>
  <cols>
    <col min="1" max="1" width="21.453125" bestFit="1" customWidth="1"/>
    <col min="2" max="2" width="28.81640625" bestFit="1" customWidth="1"/>
    <col min="3" max="3" width="27.1796875" bestFit="1" customWidth="1"/>
    <col min="4" max="4" width="31.7265625" bestFit="1" customWidth="1"/>
    <col min="5" max="5" width="17.81640625" bestFit="1" customWidth="1"/>
  </cols>
  <sheetData>
    <row r="1" spans="1:5" x14ac:dyDescent="0.35">
      <c r="A1" s="1" t="s">
        <v>0</v>
      </c>
      <c r="B1" s="1" t="s">
        <v>74</v>
      </c>
      <c r="C1" s="1" t="s">
        <v>1</v>
      </c>
      <c r="D1" s="1" t="s">
        <v>70</v>
      </c>
      <c r="E1" s="2" t="s">
        <v>2</v>
      </c>
    </row>
    <row r="2" spans="1:5" x14ac:dyDescent="0.35">
      <c r="A2" s="3" t="s">
        <v>27</v>
      </c>
      <c r="B2" s="4">
        <v>2117.7441935483862</v>
      </c>
      <c r="C2" s="4">
        <v>550192.30000000016</v>
      </c>
      <c r="D2" s="4">
        <v>17748.138709677423</v>
      </c>
      <c r="E2" s="5">
        <v>31</v>
      </c>
    </row>
    <row r="3" spans="1:5" x14ac:dyDescent="0.35">
      <c r="A3" s="6" t="s">
        <v>28</v>
      </c>
      <c r="B3" s="7">
        <v>2777.8924999999999</v>
      </c>
      <c r="C3" s="7">
        <v>109318.11</v>
      </c>
      <c r="D3" s="7">
        <v>27329.5275</v>
      </c>
      <c r="E3" s="8">
        <v>4</v>
      </c>
    </row>
    <row r="4" spans="1:5" x14ac:dyDescent="0.35">
      <c r="A4" s="9" t="s">
        <v>29</v>
      </c>
      <c r="B4" s="10">
        <v>3817.3500000000004</v>
      </c>
      <c r="C4" s="10">
        <v>65951.87000000001</v>
      </c>
      <c r="D4" s="10">
        <v>32975.935000000005</v>
      </c>
      <c r="E4" s="11">
        <v>2</v>
      </c>
    </row>
    <row r="5" spans="1:5" x14ac:dyDescent="0.35">
      <c r="A5" s="9" t="s">
        <v>30</v>
      </c>
      <c r="B5" s="10">
        <v>1738.4349999999999</v>
      </c>
      <c r="C5" s="10">
        <v>43366.239999999998</v>
      </c>
      <c r="D5" s="10">
        <v>21683.119999999999</v>
      </c>
      <c r="E5" s="11">
        <v>2</v>
      </c>
    </row>
    <row r="6" spans="1:5" x14ac:dyDescent="0.35">
      <c r="A6" s="6" t="s">
        <v>31</v>
      </c>
      <c r="B6" s="7">
        <v>5177.83</v>
      </c>
      <c r="C6" s="7">
        <v>42745.979999999996</v>
      </c>
      <c r="D6" s="7">
        <v>21372.989999999998</v>
      </c>
      <c r="E6" s="8">
        <v>2</v>
      </c>
    </row>
    <row r="7" spans="1:5" x14ac:dyDescent="0.35">
      <c r="A7" s="9" t="s">
        <v>32</v>
      </c>
      <c r="B7" s="10">
        <v>5177.83</v>
      </c>
      <c r="C7" s="10">
        <v>42745.979999999996</v>
      </c>
      <c r="D7" s="10">
        <v>21372.989999999998</v>
      </c>
      <c r="E7" s="11">
        <v>2</v>
      </c>
    </row>
    <row r="8" spans="1:5" x14ac:dyDescent="0.35">
      <c r="A8" s="6" t="s">
        <v>33</v>
      </c>
      <c r="B8" s="7">
        <v>2702.39</v>
      </c>
      <c r="C8" s="7">
        <v>26552.18</v>
      </c>
      <c r="D8" s="7">
        <v>26552.18</v>
      </c>
      <c r="E8" s="8">
        <v>1</v>
      </c>
    </row>
    <row r="9" spans="1:5" x14ac:dyDescent="0.35">
      <c r="A9" s="9" t="s">
        <v>34</v>
      </c>
      <c r="B9" s="10">
        <v>2702.39</v>
      </c>
      <c r="C9" s="10">
        <v>26552.18</v>
      </c>
      <c r="D9" s="10">
        <v>26552.18</v>
      </c>
      <c r="E9" s="11">
        <v>1</v>
      </c>
    </row>
    <row r="10" spans="1:5" x14ac:dyDescent="0.35">
      <c r="A10" s="6" t="s">
        <v>35</v>
      </c>
      <c r="B10" s="7">
        <v>1630.2459999999999</v>
      </c>
      <c r="C10" s="7">
        <v>212862.09000000003</v>
      </c>
      <c r="D10" s="7">
        <v>14190.806000000002</v>
      </c>
      <c r="E10" s="8">
        <v>15</v>
      </c>
    </row>
    <row r="11" spans="1:5" x14ac:dyDescent="0.35">
      <c r="A11" s="9" t="s">
        <v>36</v>
      </c>
      <c r="B11" s="10">
        <v>1475.7940000000003</v>
      </c>
      <c r="C11" s="10">
        <v>68393.09</v>
      </c>
      <c r="D11" s="10">
        <v>13678.617999999999</v>
      </c>
      <c r="E11" s="11">
        <v>5</v>
      </c>
    </row>
    <row r="12" spans="1:5" x14ac:dyDescent="0.35">
      <c r="A12" s="9" t="s">
        <v>37</v>
      </c>
      <c r="B12" s="10">
        <v>1707.4720000000002</v>
      </c>
      <c r="C12" s="10">
        <v>144469</v>
      </c>
      <c r="D12" s="10">
        <v>14446.9</v>
      </c>
      <c r="E12" s="11">
        <v>10</v>
      </c>
    </row>
    <row r="13" spans="1:5" x14ac:dyDescent="0.35">
      <c r="A13" s="6" t="s">
        <v>38</v>
      </c>
      <c r="B13" s="7">
        <v>1895.44</v>
      </c>
      <c r="C13" s="7">
        <v>13016.43</v>
      </c>
      <c r="D13" s="7">
        <v>13016.43</v>
      </c>
      <c r="E13" s="8">
        <v>1</v>
      </c>
    </row>
    <row r="14" spans="1:5" x14ac:dyDescent="0.35">
      <c r="A14" s="9" t="s">
        <v>39</v>
      </c>
      <c r="B14" s="10">
        <v>1895.44</v>
      </c>
      <c r="C14" s="10">
        <v>13016.43</v>
      </c>
      <c r="D14" s="10">
        <v>13016.43</v>
      </c>
      <c r="E14" s="11">
        <v>1</v>
      </c>
    </row>
    <row r="15" spans="1:5" x14ac:dyDescent="0.35">
      <c r="A15" s="6" t="s">
        <v>40</v>
      </c>
      <c r="B15" s="7">
        <v>1891.415</v>
      </c>
      <c r="C15" s="7">
        <v>145697.51</v>
      </c>
      <c r="D15" s="7">
        <v>18212.188750000001</v>
      </c>
      <c r="E15" s="8">
        <v>8</v>
      </c>
    </row>
    <row r="16" spans="1:5" x14ac:dyDescent="0.35">
      <c r="A16" s="9" t="s">
        <v>41</v>
      </c>
      <c r="B16" s="10">
        <v>1883.28</v>
      </c>
      <c r="C16" s="10">
        <v>36942.74</v>
      </c>
      <c r="D16" s="10">
        <v>18471.37</v>
      </c>
      <c r="E16" s="11">
        <v>2</v>
      </c>
    </row>
    <row r="17" spans="1:5" x14ac:dyDescent="0.35">
      <c r="A17" s="9" t="s">
        <v>42</v>
      </c>
      <c r="B17" s="10">
        <v>1894.1266666666663</v>
      </c>
      <c r="C17" s="10">
        <v>108754.76999999999</v>
      </c>
      <c r="D17" s="10">
        <v>18125.794999999998</v>
      </c>
      <c r="E17" s="11">
        <v>6</v>
      </c>
    </row>
    <row r="18" spans="1:5" x14ac:dyDescent="0.35">
      <c r="A18" s="12" t="s">
        <v>3</v>
      </c>
      <c r="B18" s="13">
        <v>2117.7441935483862</v>
      </c>
      <c r="C18" s="13">
        <v>550192.30000000016</v>
      </c>
      <c r="D18" s="13">
        <v>17748.138709677423</v>
      </c>
      <c r="E18" s="14">
        <v>31</v>
      </c>
    </row>
  </sheetData>
  <sheetProtection algorithmName="SHA-512" hashValue="FVYN0abtpnR7dqhfOAEZ706jmmplYGXtJ2587QsxqWezYrh6TVQHsvUfyhA4mHUrVeQ+2W/zlA0M5eAOEfrO0w==" saltValue="CL7LsXoqnGkSDLpMnrAJY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CBE-CD28-4659-A654-B2CB7FBE3276}">
  <dimension ref="A1:L19"/>
  <sheetViews>
    <sheetView workbookViewId="0">
      <selection activeCell="C26" sqref="C26"/>
    </sheetView>
  </sheetViews>
  <sheetFormatPr defaultRowHeight="14.5" x14ac:dyDescent="0.35"/>
  <cols>
    <col min="1" max="1" width="23" bestFit="1" customWidth="1"/>
    <col min="2" max="2" width="17.81640625" bestFit="1" customWidth="1"/>
    <col min="3" max="3" width="22.26953125" bestFit="1" customWidth="1"/>
    <col min="4" max="4" width="17.81640625" bestFit="1" customWidth="1"/>
    <col min="5" max="5" width="22.26953125" bestFit="1" customWidth="1"/>
    <col min="6" max="6" width="19" bestFit="1" customWidth="1"/>
    <col min="7" max="7" width="22.26953125" bestFit="1" customWidth="1"/>
    <col min="8" max="8" width="22.81640625" bestFit="1" customWidth="1"/>
    <col min="9" max="9" width="27.26953125" bestFit="1" customWidth="1"/>
    <col min="10" max="10" width="17.7265625" bestFit="1" customWidth="1"/>
    <col min="11" max="11" width="20.26953125" bestFit="1" customWidth="1"/>
    <col min="12" max="12" width="21.7265625" bestFit="1" customWidth="1"/>
  </cols>
  <sheetData>
    <row r="1" spans="1:12" x14ac:dyDescent="0.35">
      <c r="B1" t="s">
        <v>5</v>
      </c>
      <c r="D1" t="s">
        <v>6</v>
      </c>
      <c r="F1" t="s">
        <v>7</v>
      </c>
      <c r="H1" t="s">
        <v>43</v>
      </c>
      <c r="I1" t="s">
        <v>44</v>
      </c>
      <c r="J1" s="18" t="s">
        <v>8</v>
      </c>
      <c r="K1" s="18" t="s">
        <v>9</v>
      </c>
      <c r="L1" s="18" t="s">
        <v>10</v>
      </c>
    </row>
    <row r="2" spans="1:12" x14ac:dyDescent="0.35">
      <c r="A2" t="s">
        <v>26</v>
      </c>
      <c r="B2" t="s">
        <v>2</v>
      </c>
      <c r="C2" t="s">
        <v>45</v>
      </c>
      <c r="D2" t="s">
        <v>2</v>
      </c>
      <c r="E2" t="s">
        <v>45</v>
      </c>
      <c r="F2" t="s">
        <v>2</v>
      </c>
      <c r="G2" t="s">
        <v>45</v>
      </c>
    </row>
    <row r="3" spans="1:12" x14ac:dyDescent="0.35">
      <c r="A3" s="15" t="s">
        <v>27</v>
      </c>
      <c r="B3" s="11">
        <v>23</v>
      </c>
      <c r="C3" s="11">
        <v>354305.43000000005</v>
      </c>
      <c r="D3" s="11">
        <v>7</v>
      </c>
      <c r="E3" s="11">
        <v>179851.92</v>
      </c>
      <c r="F3" s="11">
        <v>1</v>
      </c>
      <c r="G3" s="11">
        <v>16034.95</v>
      </c>
      <c r="H3" s="11">
        <v>31</v>
      </c>
      <c r="I3" s="11">
        <v>550192.29999999993</v>
      </c>
      <c r="J3" s="17">
        <f>B3/H3</f>
        <v>0.74193548387096775</v>
      </c>
      <c r="K3" s="17">
        <f>D3/H3</f>
        <v>0.22580645161290322</v>
      </c>
      <c r="L3" s="17">
        <f>F3/H3</f>
        <v>3.2258064516129031E-2</v>
      </c>
    </row>
    <row r="4" spans="1:12" x14ac:dyDescent="0.35">
      <c r="A4" s="16" t="s">
        <v>28</v>
      </c>
      <c r="B4" s="11">
        <v>2</v>
      </c>
      <c r="C4" s="11">
        <v>65951.87000000001</v>
      </c>
      <c r="D4" s="11">
        <v>2</v>
      </c>
      <c r="E4" s="11">
        <v>43366.239999999998</v>
      </c>
      <c r="F4" s="11"/>
      <c r="G4" s="11"/>
      <c r="H4" s="11">
        <v>4</v>
      </c>
      <c r="I4" s="11">
        <v>109318.11000000002</v>
      </c>
      <c r="J4" s="17">
        <f t="shared" ref="J4:J19" si="0">B4/H4</f>
        <v>0.5</v>
      </c>
      <c r="K4" s="17">
        <f t="shared" ref="K4:K19" si="1">D4/H4</f>
        <v>0.5</v>
      </c>
      <c r="L4" s="17">
        <f t="shared" ref="L4:L19" si="2">F4/H4</f>
        <v>0</v>
      </c>
    </row>
    <row r="5" spans="1:12" x14ac:dyDescent="0.35">
      <c r="A5" s="9" t="s">
        <v>29</v>
      </c>
      <c r="B5" s="11">
        <v>2</v>
      </c>
      <c r="C5" s="11">
        <v>65951.87000000001</v>
      </c>
      <c r="D5" s="11"/>
      <c r="E5" s="11"/>
      <c r="F5" s="11"/>
      <c r="G5" s="11"/>
      <c r="H5" s="11">
        <v>2</v>
      </c>
      <c r="I5" s="11">
        <v>65951.87000000001</v>
      </c>
      <c r="J5" s="17">
        <f t="shared" si="0"/>
        <v>1</v>
      </c>
      <c r="K5" s="17">
        <f t="shared" si="1"/>
        <v>0</v>
      </c>
      <c r="L5" s="17">
        <f t="shared" si="2"/>
        <v>0</v>
      </c>
    </row>
    <row r="6" spans="1:12" x14ac:dyDescent="0.35">
      <c r="A6" s="9" t="s">
        <v>30</v>
      </c>
      <c r="B6" s="11"/>
      <c r="C6" s="11"/>
      <c r="D6" s="11">
        <v>2</v>
      </c>
      <c r="E6" s="11">
        <v>43366.239999999998</v>
      </c>
      <c r="F6" s="11"/>
      <c r="G6" s="11"/>
      <c r="H6" s="11">
        <v>2</v>
      </c>
      <c r="I6" s="11">
        <v>43366.239999999998</v>
      </c>
      <c r="J6" s="17">
        <f t="shared" si="0"/>
        <v>0</v>
      </c>
      <c r="K6" s="17">
        <f t="shared" si="1"/>
        <v>1</v>
      </c>
      <c r="L6" s="17">
        <f t="shared" si="2"/>
        <v>0</v>
      </c>
    </row>
    <row r="7" spans="1:12" x14ac:dyDescent="0.35">
      <c r="A7" s="16" t="s">
        <v>31</v>
      </c>
      <c r="B7" s="11"/>
      <c r="C7" s="11"/>
      <c r="D7" s="11">
        <v>2</v>
      </c>
      <c r="E7" s="11">
        <v>42745.979999999996</v>
      </c>
      <c r="F7" s="11"/>
      <c r="G7" s="11"/>
      <c r="H7" s="11">
        <v>2</v>
      </c>
      <c r="I7" s="11">
        <v>42745.979999999996</v>
      </c>
      <c r="J7" s="17">
        <f t="shared" si="0"/>
        <v>0</v>
      </c>
      <c r="K7" s="17">
        <f t="shared" si="1"/>
        <v>1</v>
      </c>
      <c r="L7" s="17">
        <f t="shared" si="2"/>
        <v>0</v>
      </c>
    </row>
    <row r="8" spans="1:12" x14ac:dyDescent="0.35">
      <c r="A8" s="9" t="s">
        <v>32</v>
      </c>
      <c r="B8" s="11"/>
      <c r="C8" s="11"/>
      <c r="D8" s="11">
        <v>2</v>
      </c>
      <c r="E8" s="11">
        <v>42745.979999999996</v>
      </c>
      <c r="F8" s="11"/>
      <c r="G8" s="11"/>
      <c r="H8" s="11">
        <v>2</v>
      </c>
      <c r="I8" s="11">
        <v>42745.979999999996</v>
      </c>
      <c r="J8" s="17">
        <f t="shared" si="0"/>
        <v>0</v>
      </c>
      <c r="K8" s="17">
        <f t="shared" si="1"/>
        <v>1</v>
      </c>
      <c r="L8" s="17">
        <f t="shared" si="2"/>
        <v>0</v>
      </c>
    </row>
    <row r="9" spans="1:12" x14ac:dyDescent="0.35">
      <c r="A9" s="16" t="s">
        <v>33</v>
      </c>
      <c r="B9" s="11"/>
      <c r="C9" s="11"/>
      <c r="D9" s="11">
        <v>1</v>
      </c>
      <c r="E9" s="11">
        <v>26552.18</v>
      </c>
      <c r="F9" s="11"/>
      <c r="G9" s="11"/>
      <c r="H9" s="11">
        <v>1</v>
      </c>
      <c r="I9" s="11">
        <v>26552.18</v>
      </c>
      <c r="J9" s="17">
        <f t="shared" si="0"/>
        <v>0</v>
      </c>
      <c r="K9" s="17">
        <f t="shared" si="1"/>
        <v>1</v>
      </c>
      <c r="L9" s="17">
        <f t="shared" si="2"/>
        <v>0</v>
      </c>
    </row>
    <row r="10" spans="1:12" x14ac:dyDescent="0.35">
      <c r="A10" s="9" t="s">
        <v>34</v>
      </c>
      <c r="B10" s="11"/>
      <c r="C10" s="11"/>
      <c r="D10" s="11">
        <v>1</v>
      </c>
      <c r="E10" s="11">
        <v>26552.18</v>
      </c>
      <c r="F10" s="11"/>
      <c r="G10" s="11"/>
      <c r="H10" s="11">
        <v>1</v>
      </c>
      <c r="I10" s="11">
        <v>26552.18</v>
      </c>
      <c r="J10" s="17">
        <f t="shared" si="0"/>
        <v>0</v>
      </c>
      <c r="K10" s="17">
        <f t="shared" si="1"/>
        <v>1</v>
      </c>
      <c r="L10" s="17">
        <f t="shared" si="2"/>
        <v>0</v>
      </c>
    </row>
    <row r="11" spans="1:12" x14ac:dyDescent="0.35">
      <c r="A11" s="16" t="s">
        <v>35</v>
      </c>
      <c r="B11" s="11">
        <v>14</v>
      </c>
      <c r="C11" s="11">
        <v>196827.13999999998</v>
      </c>
      <c r="D11" s="11"/>
      <c r="E11" s="11"/>
      <c r="F11" s="11">
        <v>1</v>
      </c>
      <c r="G11" s="11">
        <v>16034.95</v>
      </c>
      <c r="H11" s="11">
        <v>15</v>
      </c>
      <c r="I11" s="11">
        <v>212862.08999999997</v>
      </c>
      <c r="J11" s="17">
        <f t="shared" si="0"/>
        <v>0.93333333333333335</v>
      </c>
      <c r="K11" s="17">
        <f t="shared" si="1"/>
        <v>0</v>
      </c>
      <c r="L11" s="17">
        <f t="shared" si="2"/>
        <v>6.6666666666666666E-2</v>
      </c>
    </row>
    <row r="12" spans="1:12" x14ac:dyDescent="0.35">
      <c r="A12" s="9" t="s">
        <v>36</v>
      </c>
      <c r="B12" s="11">
        <v>4</v>
      </c>
      <c r="C12" s="11">
        <v>52358.14</v>
      </c>
      <c r="D12" s="11"/>
      <c r="E12" s="11"/>
      <c r="F12" s="11">
        <v>1</v>
      </c>
      <c r="G12" s="11">
        <v>16034.95</v>
      </c>
      <c r="H12" s="11">
        <v>5</v>
      </c>
      <c r="I12" s="11">
        <v>68393.09</v>
      </c>
      <c r="J12" s="17">
        <f t="shared" si="0"/>
        <v>0.8</v>
      </c>
      <c r="K12" s="17">
        <f t="shared" si="1"/>
        <v>0</v>
      </c>
      <c r="L12" s="17">
        <f t="shared" si="2"/>
        <v>0.2</v>
      </c>
    </row>
    <row r="13" spans="1:12" x14ac:dyDescent="0.35">
      <c r="A13" s="9" t="s">
        <v>37</v>
      </c>
      <c r="B13" s="11">
        <v>10</v>
      </c>
      <c r="C13" s="11">
        <v>144468.99999999997</v>
      </c>
      <c r="D13" s="11"/>
      <c r="E13" s="11"/>
      <c r="F13" s="11"/>
      <c r="G13" s="11"/>
      <c r="H13" s="11">
        <v>10</v>
      </c>
      <c r="I13" s="11">
        <v>144468.99999999997</v>
      </c>
      <c r="J13" s="17">
        <f t="shared" si="0"/>
        <v>1</v>
      </c>
      <c r="K13" s="17">
        <f t="shared" si="1"/>
        <v>0</v>
      </c>
      <c r="L13" s="17">
        <f t="shared" si="2"/>
        <v>0</v>
      </c>
    </row>
    <row r="14" spans="1:12" x14ac:dyDescent="0.35">
      <c r="A14" s="16" t="s">
        <v>38</v>
      </c>
      <c r="B14" s="11">
        <v>1</v>
      </c>
      <c r="C14" s="11">
        <v>13016.43</v>
      </c>
      <c r="D14" s="11"/>
      <c r="E14" s="11"/>
      <c r="F14" s="11"/>
      <c r="G14" s="11"/>
      <c r="H14" s="11">
        <v>1</v>
      </c>
      <c r="I14" s="11">
        <v>13016.43</v>
      </c>
      <c r="J14" s="17">
        <f t="shared" si="0"/>
        <v>1</v>
      </c>
      <c r="K14" s="17">
        <f t="shared" si="1"/>
        <v>0</v>
      </c>
      <c r="L14" s="17">
        <f t="shared" si="2"/>
        <v>0</v>
      </c>
    </row>
    <row r="15" spans="1:12" x14ac:dyDescent="0.35">
      <c r="A15" s="9" t="s">
        <v>39</v>
      </c>
      <c r="B15" s="11">
        <v>1</v>
      </c>
      <c r="C15" s="11">
        <v>13016.43</v>
      </c>
      <c r="D15" s="11"/>
      <c r="E15" s="11"/>
      <c r="F15" s="11"/>
      <c r="G15" s="11"/>
      <c r="H15" s="11">
        <v>1</v>
      </c>
      <c r="I15" s="11">
        <v>13016.43</v>
      </c>
      <c r="J15" s="17">
        <f t="shared" si="0"/>
        <v>1</v>
      </c>
      <c r="K15" s="17">
        <f t="shared" si="1"/>
        <v>0</v>
      </c>
      <c r="L15" s="17">
        <f t="shared" si="2"/>
        <v>0</v>
      </c>
    </row>
    <row r="16" spans="1:12" x14ac:dyDescent="0.35">
      <c r="A16" s="16" t="s">
        <v>40</v>
      </c>
      <c r="B16" s="11">
        <v>6</v>
      </c>
      <c r="C16" s="11">
        <v>78509.990000000005</v>
      </c>
      <c r="D16" s="11">
        <v>2</v>
      </c>
      <c r="E16" s="11">
        <v>67187.520000000004</v>
      </c>
      <c r="F16" s="11"/>
      <c r="G16" s="11"/>
      <c r="H16" s="11">
        <v>8</v>
      </c>
      <c r="I16" s="11">
        <v>145697.51</v>
      </c>
      <c r="J16" s="17">
        <f t="shared" si="0"/>
        <v>0.75</v>
      </c>
      <c r="K16" s="17">
        <f t="shared" si="1"/>
        <v>0.25</v>
      </c>
      <c r="L16" s="17">
        <f t="shared" si="2"/>
        <v>0</v>
      </c>
    </row>
    <row r="17" spans="1:12" x14ac:dyDescent="0.35">
      <c r="A17" s="9" t="s">
        <v>41</v>
      </c>
      <c r="B17" s="11">
        <v>2</v>
      </c>
      <c r="C17" s="11">
        <v>36942.74</v>
      </c>
      <c r="D17" s="11"/>
      <c r="E17" s="11"/>
      <c r="F17" s="11"/>
      <c r="G17" s="11"/>
      <c r="H17" s="11">
        <v>2</v>
      </c>
      <c r="I17" s="11">
        <v>36942.74</v>
      </c>
      <c r="J17" s="17">
        <f t="shared" si="0"/>
        <v>1</v>
      </c>
      <c r="K17" s="17">
        <f t="shared" si="1"/>
        <v>0</v>
      </c>
      <c r="L17" s="17">
        <f t="shared" si="2"/>
        <v>0</v>
      </c>
    </row>
    <row r="18" spans="1:12" x14ac:dyDescent="0.35">
      <c r="A18" s="9" t="s">
        <v>42</v>
      </c>
      <c r="B18" s="11">
        <v>4</v>
      </c>
      <c r="C18" s="11">
        <v>41567.25</v>
      </c>
      <c r="D18" s="11">
        <v>2</v>
      </c>
      <c r="E18" s="11">
        <v>67187.520000000004</v>
      </c>
      <c r="F18" s="11"/>
      <c r="G18" s="11"/>
      <c r="H18" s="11">
        <v>6</v>
      </c>
      <c r="I18" s="11">
        <v>108754.77</v>
      </c>
      <c r="J18" s="17">
        <f t="shared" si="0"/>
        <v>0.66666666666666663</v>
      </c>
      <c r="K18" s="17">
        <f t="shared" si="1"/>
        <v>0.33333333333333331</v>
      </c>
      <c r="L18" s="17">
        <f t="shared" si="2"/>
        <v>0</v>
      </c>
    </row>
    <row r="19" spans="1:12" x14ac:dyDescent="0.35">
      <c r="A19" s="15" t="s">
        <v>3</v>
      </c>
      <c r="B19" s="11">
        <v>23</v>
      </c>
      <c r="C19" s="11">
        <v>354305.43000000005</v>
      </c>
      <c r="D19" s="11">
        <v>7</v>
      </c>
      <c r="E19" s="11">
        <v>179851.92</v>
      </c>
      <c r="F19" s="11">
        <v>1</v>
      </c>
      <c r="G19" s="11">
        <v>16034.95</v>
      </c>
      <c r="H19" s="11">
        <v>31</v>
      </c>
      <c r="I19" s="11">
        <v>550192.29999999993</v>
      </c>
      <c r="J19" s="17">
        <f t="shared" si="0"/>
        <v>0.74193548387096775</v>
      </c>
      <c r="K19" s="17">
        <f t="shared" si="1"/>
        <v>0.22580645161290322</v>
      </c>
      <c r="L19" s="17">
        <f t="shared" si="2"/>
        <v>3.2258064516129031E-2</v>
      </c>
    </row>
  </sheetData>
  <sheetProtection algorithmName="SHA-512" hashValue="T6awnoDAPLR8lu0QQkhfSOh9B0FJtl1q/yzvK7L1ozc5zDHO3CV8/lfwecBVnWBb3hTp5wyiU1tBQ0NriNNZ4w==" saltValue="YeRsVRuYmyIro5AG3XnrBw=="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A0F5-E986-48A7-8005-2ADCC781F212}">
  <dimension ref="A2:J28"/>
  <sheetViews>
    <sheetView workbookViewId="0">
      <selection activeCell="C3" sqref="C3"/>
    </sheetView>
  </sheetViews>
  <sheetFormatPr defaultRowHeight="14.5" x14ac:dyDescent="0.35"/>
  <cols>
    <col min="1" max="1" width="11" bestFit="1" customWidth="1"/>
    <col min="2" max="2" width="19" customWidth="1"/>
    <col min="3" max="3" width="20.7265625" customWidth="1"/>
    <col min="4" max="4" width="20.7265625" style="10" customWidth="1"/>
    <col min="5" max="9" width="20.7265625" customWidth="1"/>
  </cols>
  <sheetData>
    <row r="2" spans="1:10" x14ac:dyDescent="0.35">
      <c r="B2" s="18"/>
      <c r="C2" s="19"/>
      <c r="D2" s="7"/>
      <c r="E2" s="19"/>
    </row>
    <row r="5" spans="1:10" ht="29" x14ac:dyDescent="0.35">
      <c r="A5" s="20"/>
      <c r="B5" s="21"/>
      <c r="C5" s="21" t="s">
        <v>11</v>
      </c>
      <c r="D5" s="22" t="s">
        <v>12</v>
      </c>
      <c r="E5" s="21" t="s">
        <v>13</v>
      </c>
      <c r="F5" s="21" t="s">
        <v>14</v>
      </c>
      <c r="G5" s="21" t="s">
        <v>15</v>
      </c>
      <c r="H5" s="21" t="s">
        <v>16</v>
      </c>
      <c r="I5" s="21" t="s">
        <v>17</v>
      </c>
      <c r="J5" s="20"/>
    </row>
    <row r="6" spans="1:10" x14ac:dyDescent="0.35">
      <c r="C6" t="s">
        <v>18</v>
      </c>
      <c r="D6" s="10">
        <f>'[1]JPA Pivots_16-17'!I62</f>
        <v>2459.3200000000002</v>
      </c>
      <c r="E6" s="23">
        <f>'[1]JPA Pivots_16-17'!G62</f>
        <v>1</v>
      </c>
      <c r="F6" s="23">
        <f>'[1]JPA Pivots_16-17'!H62</f>
        <v>1</v>
      </c>
      <c r="G6" s="23">
        <f>SUM(H6:I6)</f>
        <v>2</v>
      </c>
      <c r="H6" s="23">
        <f>'[1]JPA Pivots_16-17'!D63</f>
        <v>1</v>
      </c>
      <c r="I6" s="23">
        <f>'[1]JPA Pivots_16-17'!D63</f>
        <v>1</v>
      </c>
    </row>
    <row r="7" spans="1:10" x14ac:dyDescent="0.35">
      <c r="C7" t="s">
        <v>19</v>
      </c>
      <c r="D7" s="10">
        <f>'[1]JPA Pivots_17-18'!L114</f>
        <v>25744</v>
      </c>
      <c r="E7" s="23">
        <f>'[1]JPA Pivots_17-18'!J114</f>
        <v>9</v>
      </c>
      <c r="F7" s="23">
        <f>'[1]JPA Pivots_17-18'!K114</f>
        <v>12</v>
      </c>
      <c r="G7" s="23">
        <f>SUM(H7:I7)</f>
        <v>14</v>
      </c>
      <c r="H7" s="23">
        <f>'[1]JPA Pivots_17-18'!D114</f>
        <v>5</v>
      </c>
      <c r="I7" s="23">
        <f>'[1]JPA Pivots_17-18'!D114+'[1]JPA Pivots_17-18'!G114</f>
        <v>9</v>
      </c>
    </row>
    <row r="8" spans="1:10" ht="15" thickBot="1" x14ac:dyDescent="0.4">
      <c r="B8" s="18"/>
      <c r="C8" s="18" t="s">
        <v>20</v>
      </c>
      <c r="D8" s="24">
        <f>SUM(D6:D7)</f>
        <v>28203.32</v>
      </c>
      <c r="E8" s="25">
        <f t="shared" ref="E8:I8" si="0">SUM(E6:E7)</f>
        <v>10</v>
      </c>
      <c r="F8" s="25">
        <f t="shared" si="0"/>
        <v>13</v>
      </c>
      <c r="G8" s="25">
        <f t="shared" si="0"/>
        <v>16</v>
      </c>
      <c r="H8" s="25">
        <f t="shared" si="0"/>
        <v>6</v>
      </c>
      <c r="I8" s="25">
        <f t="shared" si="0"/>
        <v>10</v>
      </c>
    </row>
    <row r="11" spans="1:10" x14ac:dyDescent="0.35">
      <c r="A11" s="18" t="s">
        <v>18</v>
      </c>
    </row>
    <row r="12" spans="1:10" ht="29" x14ac:dyDescent="0.35">
      <c r="A12" s="18" t="s">
        <v>0</v>
      </c>
      <c r="B12" s="18" t="s">
        <v>21</v>
      </c>
      <c r="C12" s="18" t="s">
        <v>22</v>
      </c>
      <c r="D12" s="22" t="s">
        <v>12</v>
      </c>
      <c r="E12" s="21" t="s">
        <v>13</v>
      </c>
      <c r="F12" s="21" t="s">
        <v>14</v>
      </c>
      <c r="G12" s="21" t="s">
        <v>15</v>
      </c>
      <c r="H12" s="21" t="s">
        <v>16</v>
      </c>
      <c r="I12" s="21" t="s">
        <v>17</v>
      </c>
    </row>
    <row r="13" spans="1:10" x14ac:dyDescent="0.35">
      <c r="A13" t="s">
        <v>27</v>
      </c>
      <c r="B13" t="s">
        <v>40</v>
      </c>
      <c r="C13" t="s">
        <v>41</v>
      </c>
      <c r="D13" s="10">
        <f>'[1]JPA Pivots_16-17'!I62</f>
        <v>2459.3200000000002</v>
      </c>
      <c r="E13" s="23">
        <f>'[1]JPA Pivots_16-17'!G62</f>
        <v>1</v>
      </c>
      <c r="F13" s="23">
        <f>'[1]JPA Pivots_16-17'!H62</f>
        <v>1</v>
      </c>
      <c r="G13" s="23">
        <f>SUM(H13:I13)</f>
        <v>2</v>
      </c>
      <c r="H13" s="23">
        <f>'[1]JPA Pivots_16-17'!D62</f>
        <v>1</v>
      </c>
      <c r="I13" s="23">
        <f>'[1]JPA Pivots_16-17'!D62</f>
        <v>1</v>
      </c>
    </row>
    <row r="14" spans="1:10" x14ac:dyDescent="0.35">
      <c r="E14" s="23"/>
      <c r="F14" s="23"/>
      <c r="G14" s="23"/>
      <c r="H14" s="23"/>
      <c r="I14" s="23"/>
    </row>
    <row r="15" spans="1:10" ht="15" thickBot="1" x14ac:dyDescent="0.4">
      <c r="A15" s="18"/>
      <c r="B15" s="18"/>
      <c r="C15" s="18" t="s">
        <v>23</v>
      </c>
      <c r="D15" s="24">
        <f t="shared" ref="D15:I15" si="1">SUM(D13:D13)</f>
        <v>2459.3200000000002</v>
      </c>
      <c r="E15" s="25">
        <f t="shared" si="1"/>
        <v>1</v>
      </c>
      <c r="F15" s="25">
        <f t="shared" si="1"/>
        <v>1</v>
      </c>
      <c r="G15" s="25">
        <f t="shared" si="1"/>
        <v>2</v>
      </c>
      <c r="H15" s="25">
        <f t="shared" si="1"/>
        <v>1</v>
      </c>
      <c r="I15" s="25">
        <f t="shared" si="1"/>
        <v>1</v>
      </c>
      <c r="J15" s="18"/>
    </row>
    <row r="16" spans="1:10" x14ac:dyDescent="0.35">
      <c r="E16" s="23"/>
      <c r="F16" s="23"/>
      <c r="G16" s="23"/>
      <c r="H16" s="23"/>
      <c r="I16" s="23"/>
    </row>
    <row r="17" spans="1:10" x14ac:dyDescent="0.35">
      <c r="A17" s="18" t="s">
        <v>19</v>
      </c>
    </row>
    <row r="18" spans="1:10" ht="29" x14ac:dyDescent="0.35">
      <c r="A18" s="18" t="s">
        <v>0</v>
      </c>
      <c r="B18" s="18" t="s">
        <v>21</v>
      </c>
      <c r="C18" s="18" t="s">
        <v>22</v>
      </c>
      <c r="D18" s="22" t="s">
        <v>12</v>
      </c>
      <c r="E18" s="21" t="s">
        <v>13</v>
      </c>
      <c r="F18" s="21" t="s">
        <v>14</v>
      </c>
      <c r="G18" s="21" t="s">
        <v>15</v>
      </c>
      <c r="H18" s="21" t="s">
        <v>16</v>
      </c>
      <c r="I18" s="21" t="s">
        <v>17</v>
      </c>
    </row>
    <row r="19" spans="1:10" x14ac:dyDescent="0.35">
      <c r="A19" t="s">
        <v>27</v>
      </c>
      <c r="B19" t="s">
        <v>46</v>
      </c>
      <c r="C19" t="s">
        <v>47</v>
      </c>
      <c r="D19" s="10">
        <f>'[1]JPA Pivots_17-18'!L107</f>
        <v>2466.66</v>
      </c>
      <c r="E19" s="23">
        <f>'[1]JPA Pivots_17-18'!J107</f>
        <v>1</v>
      </c>
      <c r="F19" s="23">
        <f>'[1]JPA Pivots_17-18'!K107</f>
        <v>1</v>
      </c>
      <c r="G19" s="23">
        <f>SUM(H19:I19)</f>
        <v>1</v>
      </c>
      <c r="H19" s="23">
        <f>'[1]JPA Pivots_17-18'!D107</f>
        <v>0</v>
      </c>
      <c r="I19" s="23">
        <f>'[1]JPA Pivots_17-18'!D107+'[1]JPA Pivots_17-18'!G107</f>
        <v>1</v>
      </c>
    </row>
    <row r="20" spans="1:10" x14ac:dyDescent="0.35">
      <c r="A20" t="s">
        <v>27</v>
      </c>
      <c r="B20" t="s">
        <v>28</v>
      </c>
      <c r="C20" t="s">
        <v>29</v>
      </c>
      <c r="D20" s="10">
        <f>'[1]JPA Pivots_17-18'!L108</f>
        <v>6199.1900000000005</v>
      </c>
      <c r="E20" s="23">
        <f>'[1]JPA Pivots_17-18'!J108</f>
        <v>2</v>
      </c>
      <c r="F20" s="23">
        <f>'[1]JPA Pivots_17-18'!K108</f>
        <v>3</v>
      </c>
      <c r="G20" s="23">
        <f t="shared" ref="G20:G25" si="2">SUM(H20:I20)</f>
        <v>3</v>
      </c>
      <c r="H20" s="23">
        <f>'[1]JPA Pivots_17-18'!D108</f>
        <v>1</v>
      </c>
      <c r="I20" s="23">
        <f>'[1]JPA Pivots_17-18'!D108+'[1]JPA Pivots_17-18'!G108</f>
        <v>2</v>
      </c>
    </row>
    <row r="21" spans="1:10" x14ac:dyDescent="0.35">
      <c r="A21" t="s">
        <v>27</v>
      </c>
      <c r="B21" t="s">
        <v>31</v>
      </c>
      <c r="C21" t="s">
        <v>32</v>
      </c>
      <c r="D21" s="10">
        <f>'[1]JPA Pivots_17-18'!L109</f>
        <v>3030.32</v>
      </c>
      <c r="E21" s="23">
        <f>'[1]JPA Pivots_17-18'!J109</f>
        <v>1</v>
      </c>
      <c r="F21" s="23">
        <f>'[1]JPA Pivots_17-18'!K109</f>
        <v>2</v>
      </c>
      <c r="G21" s="23">
        <f t="shared" si="2"/>
        <v>2</v>
      </c>
      <c r="H21" s="23">
        <f>'[1]JPA Pivots_17-18'!D109</f>
        <v>1</v>
      </c>
      <c r="I21" s="23">
        <f>'[1]JPA Pivots_17-18'!D109+'[1]JPA Pivots_17-18'!G109</f>
        <v>1</v>
      </c>
    </row>
    <row r="22" spans="1:10" x14ac:dyDescent="0.35">
      <c r="A22" t="s">
        <v>27</v>
      </c>
      <c r="B22" t="s">
        <v>35</v>
      </c>
      <c r="C22" t="s">
        <v>36</v>
      </c>
      <c r="D22" s="10">
        <f>'[1]JPA Pivots_17-18'!L110</f>
        <v>1714.34</v>
      </c>
      <c r="E22" s="23">
        <f>'[1]JPA Pivots_17-18'!J110</f>
        <v>1</v>
      </c>
      <c r="F22" s="23">
        <f>'[1]JPA Pivots_17-18'!K110</f>
        <v>1</v>
      </c>
      <c r="G22" s="23">
        <f t="shared" si="2"/>
        <v>2</v>
      </c>
      <c r="H22" s="23">
        <f>'[1]JPA Pivots_17-18'!D110</f>
        <v>1</v>
      </c>
      <c r="I22" s="23">
        <f>'[1]JPA Pivots_17-18'!D110+'[1]JPA Pivots_17-18'!G110</f>
        <v>1</v>
      </c>
    </row>
    <row r="23" spans="1:10" x14ac:dyDescent="0.35">
      <c r="A23" t="s">
        <v>27</v>
      </c>
      <c r="B23" t="s">
        <v>35</v>
      </c>
      <c r="C23" t="s">
        <v>37</v>
      </c>
      <c r="D23" s="10">
        <f>'[1]JPA Pivots_17-18'!L111</f>
        <v>7997.34</v>
      </c>
      <c r="E23" s="23">
        <f>'[1]JPA Pivots_17-18'!J111</f>
        <v>2</v>
      </c>
      <c r="F23" s="23">
        <f>'[1]JPA Pivots_17-18'!K111</f>
        <v>3</v>
      </c>
      <c r="G23" s="23">
        <f t="shared" si="2"/>
        <v>3</v>
      </c>
      <c r="H23" s="23">
        <f>'[1]JPA Pivots_17-18'!D111</f>
        <v>1</v>
      </c>
      <c r="I23" s="23">
        <f>'[1]JPA Pivots_17-18'!D111+'[1]JPA Pivots_17-18'!G111</f>
        <v>2</v>
      </c>
    </row>
    <row r="24" spans="1:10" x14ac:dyDescent="0.35">
      <c r="A24" t="s">
        <v>27</v>
      </c>
      <c r="B24" t="s">
        <v>40</v>
      </c>
      <c r="C24" t="s">
        <v>41</v>
      </c>
      <c r="D24" s="10">
        <f>'[1]JPA Pivots_17-18'!L112</f>
        <v>2459.3200000000002</v>
      </c>
      <c r="E24" s="23">
        <f>'[1]JPA Pivots_17-18'!J112</f>
        <v>1</v>
      </c>
      <c r="F24" s="23">
        <f>'[1]JPA Pivots_17-18'!K112</f>
        <v>1</v>
      </c>
      <c r="G24" s="23">
        <f t="shared" si="2"/>
        <v>2</v>
      </c>
      <c r="H24" s="23">
        <f>'[1]JPA Pivots_17-18'!D112</f>
        <v>1</v>
      </c>
      <c r="I24" s="23">
        <f>'[1]JPA Pivots_17-18'!D112+'[1]JPA Pivots_17-18'!G112</f>
        <v>1</v>
      </c>
    </row>
    <row r="25" spans="1:10" x14ac:dyDescent="0.35">
      <c r="A25" t="s">
        <v>27</v>
      </c>
      <c r="B25" t="s">
        <v>40</v>
      </c>
      <c r="C25" t="s">
        <v>42</v>
      </c>
      <c r="D25" s="10">
        <f>'[1]JPA Pivots_17-18'!L113</f>
        <v>1876.83</v>
      </c>
      <c r="E25" s="23">
        <f>'[1]JPA Pivots_17-18'!J113</f>
        <v>1</v>
      </c>
      <c r="F25" s="23">
        <f>'[1]JPA Pivots_17-18'!K113</f>
        <v>1</v>
      </c>
      <c r="G25" s="23">
        <f t="shared" si="2"/>
        <v>1</v>
      </c>
      <c r="H25" s="23">
        <f>'[1]JPA Pivots_17-18'!D113</f>
        <v>0</v>
      </c>
      <c r="I25" s="23">
        <f>'[1]JPA Pivots_17-18'!D113+'[1]JPA Pivots_17-18'!G113</f>
        <v>1</v>
      </c>
    </row>
    <row r="26" spans="1:10" x14ac:dyDescent="0.35">
      <c r="E26" s="23"/>
      <c r="F26" s="23"/>
      <c r="G26" s="23"/>
      <c r="H26" s="23"/>
      <c r="I26" s="23"/>
    </row>
    <row r="27" spans="1:10" ht="15" thickBot="1" x14ac:dyDescent="0.4">
      <c r="A27" s="18"/>
      <c r="B27" s="18"/>
      <c r="C27" s="18" t="s">
        <v>24</v>
      </c>
      <c r="D27" s="24">
        <f>SUM(D19:D26)</f>
        <v>25744</v>
      </c>
      <c r="E27" s="25">
        <f t="shared" ref="E27:I27" si="3">SUM(E19:E26)</f>
        <v>9</v>
      </c>
      <c r="F27" s="25">
        <f t="shared" si="3"/>
        <v>12</v>
      </c>
      <c r="G27" s="25">
        <f t="shared" si="3"/>
        <v>14</v>
      </c>
      <c r="H27" s="25">
        <f t="shared" si="3"/>
        <v>5</v>
      </c>
      <c r="I27" s="25">
        <f t="shared" si="3"/>
        <v>9</v>
      </c>
      <c r="J27" s="18"/>
    </row>
    <row r="28" spans="1:10" x14ac:dyDescent="0.35">
      <c r="A28" s="26"/>
      <c r="B28" s="26"/>
      <c r="C28" s="26" t="s">
        <v>25</v>
      </c>
      <c r="D28" s="27">
        <f t="shared" ref="D28:I28" si="4">D8-(D15+D27)</f>
        <v>0</v>
      </c>
      <c r="E28" s="28">
        <f t="shared" si="4"/>
        <v>0</v>
      </c>
      <c r="F28" s="28">
        <f t="shared" si="4"/>
        <v>0</v>
      </c>
      <c r="G28" s="28">
        <f t="shared" si="4"/>
        <v>0</v>
      </c>
      <c r="H28" s="28">
        <f t="shared" si="4"/>
        <v>0</v>
      </c>
      <c r="I28" s="28">
        <f t="shared" si="4"/>
        <v>0</v>
      </c>
      <c r="J28" s="26"/>
    </row>
  </sheetData>
  <sheetProtection algorithmName="SHA-512" hashValue="oi1GCjPiE7LYTcX8Av+Dkh6HKI0QXMXji9PKsjCAiQzBp3FilS8FVtrZG/Acf4oUKT3M8Ui8+eosfX+7baeQ7A==" saltValue="M5bj3bcC0t6YGA6hiUv1Xw=="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F19BA-48B6-45DA-A9B1-9D1370EA55E0}">
  <dimension ref="A1:E18"/>
  <sheetViews>
    <sheetView workbookViewId="0">
      <selection activeCell="C24" sqref="C24"/>
    </sheetView>
  </sheetViews>
  <sheetFormatPr defaultRowHeight="14.5" x14ac:dyDescent="0.35"/>
  <cols>
    <col min="1" max="1" width="18.1796875" bestFit="1" customWidth="1"/>
    <col min="2" max="2" width="35.26953125" bestFit="1" customWidth="1"/>
    <col min="3" max="3" width="32.453125" style="38" bestFit="1" customWidth="1"/>
    <col min="4" max="4" width="36" bestFit="1" customWidth="1"/>
    <col min="5" max="5" width="31.54296875" style="38" bestFit="1" customWidth="1"/>
  </cols>
  <sheetData>
    <row r="1" spans="1:5" x14ac:dyDescent="0.35">
      <c r="A1" s="1" t="s">
        <v>59</v>
      </c>
      <c r="B1" s="1" t="s">
        <v>86</v>
      </c>
      <c r="C1" s="35" t="s">
        <v>87</v>
      </c>
      <c r="D1" s="1" t="s">
        <v>88</v>
      </c>
      <c r="E1" s="35" t="s">
        <v>89</v>
      </c>
    </row>
    <row r="2" spans="1:5" x14ac:dyDescent="0.35">
      <c r="A2" s="3" t="s">
        <v>27</v>
      </c>
      <c r="B2" s="5">
        <v>3873974.4329928504</v>
      </c>
      <c r="C2" s="36">
        <v>673684.15389745671</v>
      </c>
      <c r="D2" s="5">
        <v>69271</v>
      </c>
      <c r="E2" s="36">
        <v>401.07909000000001</v>
      </c>
    </row>
    <row r="3" spans="1:5" x14ac:dyDescent="0.35">
      <c r="A3" s="6" t="s">
        <v>48</v>
      </c>
      <c r="B3" s="8">
        <v>741805.91152305016</v>
      </c>
      <c r="C3" s="37">
        <v>129000.04801385841</v>
      </c>
      <c r="D3" s="8">
        <v>0</v>
      </c>
      <c r="E3" s="37">
        <v>0</v>
      </c>
    </row>
    <row r="4" spans="1:5" x14ac:dyDescent="0.35">
      <c r="A4" s="9" t="s">
        <v>29</v>
      </c>
      <c r="B4" s="11">
        <v>447533.23161185009</v>
      </c>
      <c r="C4" s="38">
        <v>77826.028977300724</v>
      </c>
      <c r="D4" s="11">
        <v>0</v>
      </c>
      <c r="E4" s="38">
        <v>0</v>
      </c>
    </row>
    <row r="5" spans="1:5" x14ac:dyDescent="0.35">
      <c r="A5" s="9" t="s">
        <v>30</v>
      </c>
      <c r="B5" s="11">
        <v>294272.67991120002</v>
      </c>
      <c r="C5" s="38">
        <v>51174.019036557685</v>
      </c>
      <c r="D5" s="11">
        <v>0</v>
      </c>
      <c r="E5" s="38">
        <v>0</v>
      </c>
    </row>
    <row r="6" spans="1:5" x14ac:dyDescent="0.35">
      <c r="A6" s="6" t="s">
        <v>49</v>
      </c>
      <c r="B6" s="8">
        <v>290063.74751489999</v>
      </c>
      <c r="C6" s="37">
        <v>50442.085692841109</v>
      </c>
      <c r="D6" s="8">
        <v>0</v>
      </c>
      <c r="E6" s="37">
        <v>0</v>
      </c>
    </row>
    <row r="7" spans="1:5" x14ac:dyDescent="0.35">
      <c r="A7" s="9" t="s">
        <v>32</v>
      </c>
      <c r="B7" s="11">
        <v>290063.74751489999</v>
      </c>
      <c r="C7" s="38">
        <v>50442.085692841109</v>
      </c>
      <c r="D7" s="11">
        <v>0</v>
      </c>
      <c r="E7" s="38">
        <v>0</v>
      </c>
    </row>
    <row r="8" spans="1:5" x14ac:dyDescent="0.35">
      <c r="A8" s="6" t="s">
        <v>50</v>
      </c>
      <c r="B8" s="8">
        <v>180176.5881959</v>
      </c>
      <c r="C8" s="37">
        <v>31332.708687267008</v>
      </c>
      <c r="D8" s="8">
        <v>0</v>
      </c>
      <c r="E8" s="37">
        <v>0</v>
      </c>
    </row>
    <row r="9" spans="1:5" x14ac:dyDescent="0.35">
      <c r="A9" s="9" t="s">
        <v>34</v>
      </c>
      <c r="B9" s="11">
        <v>180176.5881959</v>
      </c>
      <c r="C9" s="38">
        <v>31332.708687267008</v>
      </c>
      <c r="D9" s="11">
        <v>0</v>
      </c>
      <c r="E9" s="38">
        <v>0</v>
      </c>
    </row>
    <row r="10" spans="1:5" x14ac:dyDescent="0.35">
      <c r="A10" s="6" t="s">
        <v>51</v>
      </c>
      <c r="B10" s="8">
        <v>1421628.5654345001</v>
      </c>
      <c r="C10" s="37">
        <v>247221.20752905955</v>
      </c>
      <c r="D10" s="8">
        <v>69271</v>
      </c>
      <c r="E10" s="37">
        <v>401.07909000000001</v>
      </c>
    </row>
    <row r="11" spans="1:5" x14ac:dyDescent="0.35">
      <c r="A11" s="9" t="s">
        <v>36</v>
      </c>
      <c r="B11" s="11">
        <v>355289.51029569999</v>
      </c>
      <c r="C11" s="38">
        <v>61784.845840422226</v>
      </c>
      <c r="D11" s="11">
        <v>69271</v>
      </c>
      <c r="E11" s="38">
        <v>401.07909000000001</v>
      </c>
    </row>
    <row r="12" spans="1:5" x14ac:dyDescent="0.35">
      <c r="A12" s="9" t="s">
        <v>37</v>
      </c>
      <c r="B12" s="11">
        <v>1066339.0551388001</v>
      </c>
      <c r="C12" s="38">
        <v>185436.36168863732</v>
      </c>
      <c r="D12" s="11">
        <v>0</v>
      </c>
      <c r="E12" s="38">
        <v>0</v>
      </c>
    </row>
    <row r="13" spans="1:5" x14ac:dyDescent="0.35">
      <c r="A13" s="6" t="s">
        <v>52</v>
      </c>
      <c r="B13" s="8">
        <v>88326.304954649997</v>
      </c>
      <c r="C13" s="37">
        <v>15359.944431613634</v>
      </c>
      <c r="D13" s="8">
        <v>0</v>
      </c>
      <c r="E13" s="37">
        <v>0</v>
      </c>
    </row>
    <row r="14" spans="1:5" x14ac:dyDescent="0.35">
      <c r="A14" s="9" t="s">
        <v>39</v>
      </c>
      <c r="B14" s="11">
        <v>88326.304954649997</v>
      </c>
      <c r="C14" s="38">
        <v>15359.944431613634</v>
      </c>
      <c r="D14" s="11">
        <v>0</v>
      </c>
      <c r="E14" s="38">
        <v>0</v>
      </c>
    </row>
    <row r="15" spans="1:5" x14ac:dyDescent="0.35">
      <c r="A15" s="6" t="s">
        <v>53</v>
      </c>
      <c r="B15" s="8">
        <v>1151973.31536985</v>
      </c>
      <c r="C15" s="37">
        <v>200328.15954281692</v>
      </c>
      <c r="D15" s="8">
        <v>0</v>
      </c>
      <c r="E15" s="37">
        <v>0</v>
      </c>
    </row>
    <row r="16" spans="1:5" x14ac:dyDescent="0.35">
      <c r="A16" s="9" t="s">
        <v>41</v>
      </c>
      <c r="B16" s="11">
        <v>413990.09106850001</v>
      </c>
      <c r="C16" s="38">
        <v>71992.876836812153</v>
      </c>
      <c r="D16" s="11">
        <v>0</v>
      </c>
      <c r="E16" s="38">
        <v>0</v>
      </c>
    </row>
    <row r="17" spans="1:5" x14ac:dyDescent="0.35">
      <c r="A17" s="9" t="s">
        <v>42</v>
      </c>
      <c r="B17" s="11">
        <v>737983.22430135007</v>
      </c>
      <c r="C17" s="38">
        <v>128335.28270600477</v>
      </c>
      <c r="D17" s="11">
        <v>0</v>
      </c>
      <c r="E17" s="38">
        <v>0</v>
      </c>
    </row>
    <row r="18" spans="1:5" x14ac:dyDescent="0.35">
      <c r="A18" s="12" t="s">
        <v>3</v>
      </c>
      <c r="B18" s="14">
        <v>3873974.4329928504</v>
      </c>
      <c r="C18" s="39">
        <v>673684.15389745671</v>
      </c>
      <c r="D18" s="14">
        <v>69271</v>
      </c>
      <c r="E18" s="39">
        <v>401.07909000000001</v>
      </c>
    </row>
  </sheetData>
  <sheetProtection algorithmName="SHA-512" hashValue="/TCwH8DonI1Kec7hNh30ZBlkw91Qn/iSm3613WKxdxXzdmPhjAUK9fnXNglHeLRQsBpXv3e1VkSZ+vFv+n2fEA==" saltValue="96wGYxmHT74wvdP5Fs2kn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9C23-4680-4538-9F39-D400EE1D3B46}">
  <dimension ref="A1:D13"/>
  <sheetViews>
    <sheetView workbookViewId="0">
      <selection activeCell="F13" sqref="F13"/>
    </sheetView>
  </sheetViews>
  <sheetFormatPr defaultRowHeight="14.5" x14ac:dyDescent="0.35"/>
  <cols>
    <col min="1" max="1" width="20.54296875" bestFit="1" customWidth="1"/>
    <col min="2" max="2" width="25.26953125" bestFit="1" customWidth="1"/>
    <col min="3" max="3" width="22.453125" bestFit="1" customWidth="1"/>
    <col min="4" max="4" width="27.1796875" bestFit="1" customWidth="1"/>
  </cols>
  <sheetData>
    <row r="1" spans="1:4" x14ac:dyDescent="0.35">
      <c r="A1" s="1" t="s">
        <v>4</v>
      </c>
      <c r="B1" s="1" t="s">
        <v>63</v>
      </c>
      <c r="C1" s="1" t="s">
        <v>64</v>
      </c>
      <c r="D1" s="1" t="s">
        <v>75</v>
      </c>
    </row>
    <row r="2" spans="1:4" x14ac:dyDescent="0.35">
      <c r="A2" s="3" t="s">
        <v>27</v>
      </c>
      <c r="B2" s="5">
        <v>23</v>
      </c>
      <c r="C2" s="5">
        <v>0</v>
      </c>
      <c r="D2" s="5"/>
    </row>
    <row r="3" spans="1:4" x14ac:dyDescent="0.35">
      <c r="A3" s="6" t="s">
        <v>28</v>
      </c>
      <c r="B3" s="8">
        <v>2</v>
      </c>
      <c r="C3" s="8">
        <v>0</v>
      </c>
      <c r="D3" s="8"/>
    </row>
    <row r="4" spans="1:4" x14ac:dyDescent="0.35">
      <c r="A4" s="9">
        <v>95616</v>
      </c>
      <c r="B4" s="11">
        <v>2</v>
      </c>
      <c r="C4" s="11">
        <v>0</v>
      </c>
      <c r="D4" s="11"/>
    </row>
    <row r="5" spans="1:4" x14ac:dyDescent="0.35">
      <c r="A5" s="6" t="s">
        <v>35</v>
      </c>
      <c r="B5" s="8">
        <v>14</v>
      </c>
      <c r="C5" s="8">
        <v>0</v>
      </c>
      <c r="D5" s="8"/>
    </row>
    <row r="6" spans="1:4" x14ac:dyDescent="0.35">
      <c r="A6" s="9">
        <v>95605</v>
      </c>
      <c r="B6" s="11">
        <v>4</v>
      </c>
      <c r="C6" s="11">
        <v>0</v>
      </c>
      <c r="D6" s="11"/>
    </row>
    <row r="7" spans="1:4" x14ac:dyDescent="0.35">
      <c r="A7" s="9">
        <v>95691</v>
      </c>
      <c r="B7" s="11">
        <v>10</v>
      </c>
      <c r="C7" s="11">
        <v>0</v>
      </c>
      <c r="D7" s="11"/>
    </row>
    <row r="8" spans="1:4" x14ac:dyDescent="0.35">
      <c r="A8" s="6" t="s">
        <v>38</v>
      </c>
      <c r="B8" s="8">
        <v>1</v>
      </c>
      <c r="C8" s="8">
        <v>0</v>
      </c>
      <c r="D8" s="8"/>
    </row>
    <row r="9" spans="1:4" x14ac:dyDescent="0.35">
      <c r="A9" s="9">
        <v>95694</v>
      </c>
      <c r="B9" s="11">
        <v>1</v>
      </c>
      <c r="C9" s="11">
        <v>0</v>
      </c>
      <c r="D9" s="11"/>
    </row>
    <row r="10" spans="1:4" x14ac:dyDescent="0.35">
      <c r="A10" s="6" t="s">
        <v>40</v>
      </c>
      <c r="B10" s="8">
        <v>6</v>
      </c>
      <c r="C10" s="8">
        <v>0</v>
      </c>
      <c r="D10" s="8"/>
    </row>
    <row r="11" spans="1:4" x14ac:dyDescent="0.35">
      <c r="A11" s="9">
        <v>95695</v>
      </c>
      <c r="B11" s="11">
        <v>2</v>
      </c>
      <c r="C11" s="11">
        <v>0</v>
      </c>
      <c r="D11" s="11"/>
    </row>
    <row r="12" spans="1:4" x14ac:dyDescent="0.35">
      <c r="A12" s="9">
        <v>95776</v>
      </c>
      <c r="B12" s="11">
        <v>4</v>
      </c>
      <c r="C12" s="11">
        <v>0</v>
      </c>
      <c r="D12" s="11"/>
    </row>
    <row r="13" spans="1:4" x14ac:dyDescent="0.35">
      <c r="A13" s="12" t="s">
        <v>3</v>
      </c>
      <c r="B13" s="14">
        <v>23</v>
      </c>
      <c r="C13" s="14">
        <v>0</v>
      </c>
      <c r="D13" s="14"/>
    </row>
  </sheetData>
  <sheetProtection algorithmName="SHA-512" hashValue="jIj9iVSnUmxSgsiGB43H/1EdC6CCvnJdACrNsOFVv6CVCXutAYCNZ1S+HC5yL/zCsVdDEZVGjQ2380Cev0RVIg==" saltValue="F6vVLqDImuLNPk/yhk3ilg=="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5037-4E37-45F5-8844-7841F57E183A}">
  <dimension ref="A1:B11"/>
  <sheetViews>
    <sheetView workbookViewId="0">
      <selection activeCell="E13" sqref="E13"/>
    </sheetView>
  </sheetViews>
  <sheetFormatPr defaultRowHeight="14.5" x14ac:dyDescent="0.35"/>
  <cols>
    <col min="1" max="1" width="21.81640625" bestFit="1" customWidth="1"/>
    <col min="2" max="2" width="31.81640625" bestFit="1" customWidth="1"/>
  </cols>
  <sheetData>
    <row r="1" spans="1:2" x14ac:dyDescent="0.35">
      <c r="A1" s="1" t="s">
        <v>4</v>
      </c>
      <c r="B1" s="1" t="s">
        <v>76</v>
      </c>
    </row>
    <row r="2" spans="1:2" x14ac:dyDescent="0.35">
      <c r="A2" s="3" t="s">
        <v>54</v>
      </c>
      <c r="B2" s="5">
        <v>56980</v>
      </c>
    </row>
    <row r="3" spans="1:2" x14ac:dyDescent="0.35">
      <c r="A3" s="6" t="s">
        <v>55</v>
      </c>
      <c r="B3" s="8">
        <v>16500</v>
      </c>
    </row>
    <row r="4" spans="1:2" x14ac:dyDescent="0.35">
      <c r="A4" s="9">
        <v>95618</v>
      </c>
      <c r="B4" s="11">
        <v>16500</v>
      </c>
    </row>
    <row r="5" spans="1:2" x14ac:dyDescent="0.35">
      <c r="A5" s="6" t="s">
        <v>56</v>
      </c>
      <c r="B5" s="8">
        <v>19840</v>
      </c>
    </row>
    <row r="6" spans="1:2" x14ac:dyDescent="0.35">
      <c r="A6" s="9">
        <v>95627</v>
      </c>
      <c r="B6" s="11">
        <v>19840</v>
      </c>
    </row>
    <row r="7" spans="1:2" x14ac:dyDescent="0.35">
      <c r="A7" s="6" t="s">
        <v>57</v>
      </c>
      <c r="B7" s="8">
        <v>6000</v>
      </c>
    </row>
    <row r="8" spans="1:2" x14ac:dyDescent="0.35">
      <c r="A8" s="9">
        <v>95679</v>
      </c>
      <c r="B8" s="11">
        <v>6000</v>
      </c>
    </row>
    <row r="9" spans="1:2" x14ac:dyDescent="0.35">
      <c r="A9" s="6" t="s">
        <v>58</v>
      </c>
      <c r="B9" s="8">
        <v>14640</v>
      </c>
    </row>
    <row r="10" spans="1:2" x14ac:dyDescent="0.35">
      <c r="A10" s="9">
        <v>95776</v>
      </c>
      <c r="B10" s="11">
        <v>14640</v>
      </c>
    </row>
    <row r="11" spans="1:2" x14ac:dyDescent="0.35">
      <c r="A11" s="12" t="s">
        <v>3</v>
      </c>
      <c r="B11" s="14">
        <v>56980</v>
      </c>
    </row>
  </sheetData>
  <sheetProtection algorithmName="SHA-512" hashValue="UJzS5ck9g3H0YOIfPU78V4bJwAdZXDU3M1C2uLxULER/i/a0kJrartLxOfuBYRTwBjD/zAK3ZgQPESvGXZnk0g==" saltValue="z/c/n+tw/T/jxaMFtkt8Pw=="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8236-8CC1-4816-A05A-2DBBE09FE361}">
  <dimension ref="A1:C2"/>
  <sheetViews>
    <sheetView workbookViewId="0">
      <selection activeCell="B13" sqref="B13"/>
    </sheetView>
  </sheetViews>
  <sheetFormatPr defaultRowHeight="14.5" x14ac:dyDescent="0.35"/>
  <cols>
    <col min="1" max="1" width="36.81640625" bestFit="1" customWidth="1"/>
    <col min="2" max="2" width="36.26953125" bestFit="1" customWidth="1"/>
    <col min="3" max="3" width="44.7265625" bestFit="1" customWidth="1"/>
  </cols>
  <sheetData>
    <row r="1" spans="1:3" x14ac:dyDescent="0.35">
      <c r="A1" s="29" t="s">
        <v>77</v>
      </c>
      <c r="B1" s="29" t="s">
        <v>78</v>
      </c>
      <c r="C1" s="29" t="s">
        <v>79</v>
      </c>
    </row>
    <row r="2" spans="1:3" x14ac:dyDescent="0.35">
      <c r="A2">
        <v>8140</v>
      </c>
      <c r="B2">
        <v>8250</v>
      </c>
      <c r="C2">
        <v>7</v>
      </c>
    </row>
  </sheetData>
  <sheetProtection algorithmName="SHA-512" hashValue="DxttdecbFbW/do95BnHYS3pPX08B9RJbK2RKg63oxTLVymy4cZXcf5RX+2I1j1Me1+W3W2AScFbfybPqsz9TIA==" saltValue="h8vKuNmwHJBYa4t5Hf0IxA=="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C782F-AD6E-432D-BCDC-AD0FF0FA4FFA}">
  <dimension ref="A1:D5"/>
  <sheetViews>
    <sheetView workbookViewId="0">
      <selection activeCell="D11" sqref="D11"/>
    </sheetView>
  </sheetViews>
  <sheetFormatPr defaultRowHeight="14.5" x14ac:dyDescent="0.35"/>
  <cols>
    <col min="1" max="1" width="15.7265625" bestFit="1" customWidth="1"/>
    <col min="2" max="2" width="44.1796875" bestFit="1" customWidth="1"/>
    <col min="3" max="3" width="23.81640625" bestFit="1" customWidth="1"/>
    <col min="4" max="4" width="28.54296875" bestFit="1" customWidth="1"/>
  </cols>
  <sheetData>
    <row r="1" spans="1:4" x14ac:dyDescent="0.35">
      <c r="A1" s="1" t="s">
        <v>4</v>
      </c>
      <c r="B1" s="1" t="s">
        <v>80</v>
      </c>
      <c r="C1" s="1" t="s">
        <v>81</v>
      </c>
      <c r="D1" s="1" t="s">
        <v>82</v>
      </c>
    </row>
    <row r="2" spans="1:4" x14ac:dyDescent="0.35">
      <c r="A2" s="3" t="s">
        <v>27</v>
      </c>
      <c r="B2" s="5">
        <v>1</v>
      </c>
      <c r="C2" s="5">
        <v>0</v>
      </c>
      <c r="D2" s="5"/>
    </row>
    <row r="3" spans="1:4" x14ac:dyDescent="0.35">
      <c r="A3" s="6" t="s">
        <v>35</v>
      </c>
      <c r="B3" s="8">
        <v>1</v>
      </c>
      <c r="C3" s="8">
        <v>0</v>
      </c>
      <c r="D3" s="8"/>
    </row>
    <row r="4" spans="1:4" x14ac:dyDescent="0.35">
      <c r="A4" s="9">
        <v>95605</v>
      </c>
      <c r="B4" s="11">
        <v>1</v>
      </c>
      <c r="C4" s="11">
        <v>0</v>
      </c>
      <c r="D4" s="11"/>
    </row>
    <row r="5" spans="1:4" x14ac:dyDescent="0.35">
      <c r="A5" s="12" t="s">
        <v>3</v>
      </c>
      <c r="B5" s="14">
        <v>1</v>
      </c>
      <c r="C5" s="14">
        <v>0</v>
      </c>
      <c r="D5" s="14"/>
    </row>
  </sheetData>
  <sheetProtection algorithmName="SHA-512" hashValue="Og3P78rLt7DongUavP+a310Yo94EPyCuQ74dXRFWBTLY/V/vT/E0GFws6vw0+rio99LlRa2cEoEba9X8up08mg==" saltValue="ne3DQG7IjClYlhFW0FhmoA=="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Sections 1,2,3,13</vt:lpstr>
      <vt:lpstr>Section 4</vt:lpstr>
      <vt:lpstr>Sections 5,6,7</vt:lpstr>
      <vt:lpstr>Section 8a, 10a</vt:lpstr>
      <vt:lpstr>Section 8b</vt:lpstr>
      <vt:lpstr>Section 9a</vt:lpstr>
      <vt:lpstr>Section 9b</vt:lpstr>
      <vt:lpstr>Section 10b</vt:lpstr>
      <vt:lpstr>Section 11</vt:lpstr>
      <vt:lpstr>Section 12</vt:lpstr>
      <vt:lpstr>Section 13 County Median</vt:lpstr>
      <vt:lpstr>Section 13 City Median</vt:lpstr>
      <vt:lpstr>Section 13 Zip Median</vt:lpstr>
      <vt:lpstr>Section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Strachan</dc:creator>
  <cp:lastModifiedBy>Crystal Crawford</cp:lastModifiedBy>
  <dcterms:created xsi:type="dcterms:W3CDTF">2018-08-01T05:40:54Z</dcterms:created>
  <dcterms:modified xsi:type="dcterms:W3CDTF">2018-08-02T02:18:48Z</dcterms:modified>
</cp:coreProperties>
</file>