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DFS\Accounting\Tax Accounting\Permanent File\RDA Admin\Dissolution RDA\Oversight Board\Meeting\01-28-19\Final Agenda\"/>
    </mc:Choice>
  </mc:AlternateContent>
  <bookViews>
    <workbookView xWindow="0" yWindow="0" windowWidth="28800" windowHeight="13020"/>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F9" i="10" l="1"/>
  <c r="G10" i="10"/>
  <c r="F13" i="10" l="1"/>
  <c r="G13" i="10"/>
  <c r="E13" i="10"/>
  <c r="D13" i="10"/>
  <c r="C13" i="10"/>
  <c r="W600" i="3"/>
  <c r="Q600" i="3"/>
  <c r="K600" i="3"/>
  <c r="W599" i="3"/>
  <c r="Q599" i="3"/>
  <c r="W598" i="3"/>
  <c r="Q598" i="3"/>
  <c r="K598" i="3" s="1"/>
  <c r="W597" i="3"/>
  <c r="Q597" i="3"/>
  <c r="K597" i="3" s="1"/>
  <c r="W596" i="3"/>
  <c r="Q596" i="3"/>
  <c r="K596" i="3" s="1"/>
  <c r="W595" i="3"/>
  <c r="Q595" i="3"/>
  <c r="K595" i="3" s="1"/>
  <c r="W594" i="3"/>
  <c r="Q594" i="3"/>
  <c r="W593" i="3"/>
  <c r="Q593" i="3"/>
  <c r="K593" i="3"/>
  <c r="W592" i="3"/>
  <c r="Q592" i="3"/>
  <c r="K592" i="3" s="1"/>
  <c r="W591" i="3"/>
  <c r="Q591" i="3"/>
  <c r="K591" i="3"/>
  <c r="W590" i="3"/>
  <c r="Q590" i="3"/>
  <c r="K590" i="3" s="1"/>
  <c r="W589" i="3"/>
  <c r="Q589" i="3"/>
  <c r="K589" i="3" s="1"/>
  <c r="W588" i="3"/>
  <c r="Q588" i="3"/>
  <c r="K588" i="3" s="1"/>
  <c r="W587" i="3"/>
  <c r="Q587" i="3"/>
  <c r="K587" i="3" s="1"/>
  <c r="W586" i="3"/>
  <c r="Q586" i="3"/>
  <c r="W585" i="3"/>
  <c r="Q585" i="3"/>
  <c r="K585" i="3"/>
  <c r="W584" i="3"/>
  <c r="Q584" i="3"/>
  <c r="K584" i="3" s="1"/>
  <c r="W583" i="3"/>
  <c r="Q583" i="3"/>
  <c r="K583" i="3"/>
  <c r="W582" i="3"/>
  <c r="Q582" i="3"/>
  <c r="K582" i="3" s="1"/>
  <c r="W581" i="3"/>
  <c r="Q581" i="3"/>
  <c r="K581" i="3" s="1"/>
  <c r="W580" i="3"/>
  <c r="Q580" i="3"/>
  <c r="K580" i="3" s="1"/>
  <c r="W579" i="3"/>
  <c r="Q579" i="3"/>
  <c r="K579" i="3" s="1"/>
  <c r="W578" i="3"/>
  <c r="Q578" i="3"/>
  <c r="W577" i="3"/>
  <c r="Q577" i="3"/>
  <c r="K577" i="3"/>
  <c r="W576" i="3"/>
  <c r="Q576" i="3"/>
  <c r="K576" i="3" s="1"/>
  <c r="W575" i="3"/>
  <c r="Q575" i="3"/>
  <c r="K575" i="3"/>
  <c r="W574" i="3"/>
  <c r="Q574" i="3"/>
  <c r="K574" i="3" s="1"/>
  <c r="W573" i="3"/>
  <c r="Q573" i="3"/>
  <c r="K573" i="3" s="1"/>
  <c r="W572" i="3"/>
  <c r="Q572" i="3"/>
  <c r="K572" i="3" s="1"/>
  <c r="W571" i="3"/>
  <c r="Q571" i="3"/>
  <c r="K571" i="3" s="1"/>
  <c r="W570" i="3"/>
  <c r="Q570" i="3"/>
  <c r="W569" i="3"/>
  <c r="Q569" i="3"/>
  <c r="K569" i="3"/>
  <c r="W568" i="3"/>
  <c r="Q568" i="3"/>
  <c r="K568" i="3" s="1"/>
  <c r="W567" i="3"/>
  <c r="Q567" i="3"/>
  <c r="K567" i="3"/>
  <c r="W566" i="3"/>
  <c r="Q566" i="3"/>
  <c r="K566" i="3" s="1"/>
  <c r="W565" i="3"/>
  <c r="Q565" i="3"/>
  <c r="K565" i="3" s="1"/>
  <c r="W564" i="3"/>
  <c r="Q564" i="3"/>
  <c r="K564" i="3" s="1"/>
  <c r="W563" i="3"/>
  <c r="Q563" i="3"/>
  <c r="K563" i="3" s="1"/>
  <c r="W562" i="3"/>
  <c r="Q562" i="3"/>
  <c r="W561" i="3"/>
  <c r="Q561" i="3"/>
  <c r="K561" i="3"/>
  <c r="W560" i="3"/>
  <c r="Q560" i="3"/>
  <c r="K560" i="3" s="1"/>
  <c r="W559" i="3"/>
  <c r="Q559" i="3"/>
  <c r="K559" i="3"/>
  <c r="W558" i="3"/>
  <c r="Q558" i="3"/>
  <c r="K558" i="3" s="1"/>
  <c r="W557" i="3"/>
  <c r="Q557" i="3"/>
  <c r="K557" i="3" s="1"/>
  <c r="W556" i="3"/>
  <c r="Q556" i="3"/>
  <c r="K556" i="3" s="1"/>
  <c r="W555" i="3"/>
  <c r="Q555" i="3"/>
  <c r="K555" i="3" s="1"/>
  <c r="W554" i="3"/>
  <c r="Q554" i="3"/>
  <c r="W553" i="3"/>
  <c r="Q553" i="3"/>
  <c r="K553" i="3"/>
  <c r="W552" i="3"/>
  <c r="Q552" i="3"/>
  <c r="K552" i="3" s="1"/>
  <c r="W551" i="3"/>
  <c r="Q551" i="3"/>
  <c r="K551" i="3"/>
  <c r="W550" i="3"/>
  <c r="Q550" i="3"/>
  <c r="K550" i="3" s="1"/>
  <c r="W549" i="3"/>
  <c r="Q549" i="3"/>
  <c r="K549" i="3" s="1"/>
  <c r="W548" i="3"/>
  <c r="Q548" i="3"/>
  <c r="K548" i="3" s="1"/>
  <c r="W547" i="3"/>
  <c r="Q547" i="3"/>
  <c r="K547" i="3" s="1"/>
  <c r="W546" i="3"/>
  <c r="Q546" i="3"/>
  <c r="W545" i="3"/>
  <c r="Q545" i="3"/>
  <c r="K545" i="3"/>
  <c r="W544" i="3"/>
  <c r="Q544" i="3"/>
  <c r="K544" i="3" s="1"/>
  <c r="W543" i="3"/>
  <c r="Q543" i="3"/>
  <c r="K543" i="3"/>
  <c r="W542" i="3"/>
  <c r="Q542" i="3"/>
  <c r="K542" i="3" s="1"/>
  <c r="W541" i="3"/>
  <c r="Q541" i="3"/>
  <c r="K541" i="3" s="1"/>
  <c r="W540" i="3"/>
  <c r="Q540" i="3"/>
  <c r="K540" i="3" s="1"/>
  <c r="W539" i="3"/>
  <c r="Q539" i="3"/>
  <c r="K539" i="3" s="1"/>
  <c r="W538" i="3"/>
  <c r="Q538" i="3"/>
  <c r="W537" i="3"/>
  <c r="Q537" i="3"/>
  <c r="K537" i="3"/>
  <c r="W536" i="3"/>
  <c r="Q536" i="3"/>
  <c r="K536" i="3" s="1"/>
  <c r="W535" i="3"/>
  <c r="Q535" i="3"/>
  <c r="K535" i="3"/>
  <c r="W534" i="3"/>
  <c r="Q534" i="3"/>
  <c r="K534" i="3" s="1"/>
  <c r="W533" i="3"/>
  <c r="Q533" i="3"/>
  <c r="K533" i="3" s="1"/>
  <c r="W532" i="3"/>
  <c r="Q532" i="3"/>
  <c r="K532" i="3" s="1"/>
  <c r="W531" i="3"/>
  <c r="Q531" i="3"/>
  <c r="K531" i="3" s="1"/>
  <c r="W530" i="3"/>
  <c r="Q530" i="3"/>
  <c r="W529" i="3"/>
  <c r="Q529" i="3"/>
  <c r="K529" i="3"/>
  <c r="W528" i="3"/>
  <c r="Q528" i="3"/>
  <c r="K528" i="3" s="1"/>
  <c r="W527" i="3"/>
  <c r="Q527" i="3"/>
  <c r="K527" i="3"/>
  <c r="W526" i="3"/>
  <c r="Q526" i="3"/>
  <c r="K526" i="3" s="1"/>
  <c r="W525" i="3"/>
  <c r="Q525" i="3"/>
  <c r="K525" i="3" s="1"/>
  <c r="W524" i="3"/>
  <c r="Q524" i="3"/>
  <c r="K524" i="3" s="1"/>
  <c r="W523" i="3"/>
  <c r="Q523" i="3"/>
  <c r="K523" i="3" s="1"/>
  <c r="W522" i="3"/>
  <c r="Q522" i="3"/>
  <c r="W521" i="3"/>
  <c r="Q521" i="3"/>
  <c r="K521" i="3"/>
  <c r="W520" i="3"/>
  <c r="Q520" i="3"/>
  <c r="K520" i="3" s="1"/>
  <c r="W519" i="3"/>
  <c r="Q519" i="3"/>
  <c r="K519" i="3"/>
  <c r="W518" i="3"/>
  <c r="Q518" i="3"/>
  <c r="K518" i="3" s="1"/>
  <c r="W517" i="3"/>
  <c r="Q517" i="3"/>
  <c r="K517" i="3" s="1"/>
  <c r="W516" i="3"/>
  <c r="Q516" i="3"/>
  <c r="K516" i="3" s="1"/>
  <c r="W515" i="3"/>
  <c r="Q515" i="3"/>
  <c r="K515" i="3" s="1"/>
  <c r="W514" i="3"/>
  <c r="Q514" i="3"/>
  <c r="W513" i="3"/>
  <c r="Q513" i="3"/>
  <c r="K513" i="3"/>
  <c r="W512" i="3"/>
  <c r="Q512" i="3"/>
  <c r="K512" i="3" s="1"/>
  <c r="W511" i="3"/>
  <c r="Q511" i="3"/>
  <c r="K511" i="3"/>
  <c r="W510" i="3"/>
  <c r="Q510" i="3"/>
  <c r="K510" i="3" s="1"/>
  <c r="W509" i="3"/>
  <c r="Q509" i="3"/>
  <c r="K509" i="3" s="1"/>
  <c r="W508" i="3"/>
  <c r="Q508" i="3"/>
  <c r="K508" i="3" s="1"/>
  <c r="W507" i="3"/>
  <c r="Q507" i="3"/>
  <c r="K507" i="3" s="1"/>
  <c r="W506" i="3"/>
  <c r="Q506" i="3"/>
  <c r="W505" i="3"/>
  <c r="Q505" i="3"/>
  <c r="K505" i="3"/>
  <c r="W504" i="3"/>
  <c r="Q504" i="3"/>
  <c r="K504" i="3" s="1"/>
  <c r="W503" i="3"/>
  <c r="Q503" i="3"/>
  <c r="K503" i="3"/>
  <c r="W502" i="3"/>
  <c r="Q502" i="3"/>
  <c r="K502" i="3" s="1"/>
  <c r="W501" i="3"/>
  <c r="Q501" i="3"/>
  <c r="K501" i="3" s="1"/>
  <c r="W500" i="3"/>
  <c r="Q500" i="3"/>
  <c r="K500" i="3" s="1"/>
  <c r="W499" i="3"/>
  <c r="Q499" i="3"/>
  <c r="K499" i="3" s="1"/>
  <c r="W498" i="3"/>
  <c r="Q498" i="3"/>
  <c r="W497" i="3"/>
  <c r="Q497" i="3"/>
  <c r="K497" i="3"/>
  <c r="W496" i="3"/>
  <c r="Q496" i="3"/>
  <c r="K496" i="3" s="1"/>
  <c r="W495" i="3"/>
  <c r="Q495" i="3"/>
  <c r="K495" i="3"/>
  <c r="W494" i="3"/>
  <c r="Q494" i="3"/>
  <c r="K494" i="3" s="1"/>
  <c r="W493" i="3"/>
  <c r="Q493" i="3"/>
  <c r="K493" i="3" s="1"/>
  <c r="W492" i="3"/>
  <c r="Q492" i="3"/>
  <c r="K492" i="3" s="1"/>
  <c r="W491" i="3"/>
  <c r="Q491" i="3"/>
  <c r="K491" i="3" s="1"/>
  <c r="W490" i="3"/>
  <c r="Q490" i="3"/>
  <c r="W489" i="3"/>
  <c r="Q489" i="3"/>
  <c r="K489" i="3"/>
  <c r="W488" i="3"/>
  <c r="Q488" i="3"/>
  <c r="K488" i="3" s="1"/>
  <c r="W487" i="3"/>
  <c r="Q487" i="3"/>
  <c r="K487" i="3"/>
  <c r="W486" i="3"/>
  <c r="Q486" i="3"/>
  <c r="K486" i="3" s="1"/>
  <c r="W485" i="3"/>
  <c r="Q485" i="3"/>
  <c r="K485" i="3" s="1"/>
  <c r="W484" i="3"/>
  <c r="Q484" i="3"/>
  <c r="K484" i="3" s="1"/>
  <c r="W483" i="3"/>
  <c r="Q483" i="3"/>
  <c r="K483" i="3" s="1"/>
  <c r="W482" i="3"/>
  <c r="Q482" i="3"/>
  <c r="W481" i="3"/>
  <c r="Q481" i="3"/>
  <c r="K481" i="3"/>
  <c r="W480" i="3"/>
  <c r="Q480" i="3"/>
  <c r="K480" i="3" s="1"/>
  <c r="W479" i="3"/>
  <c r="Q479" i="3"/>
  <c r="K479" i="3"/>
  <c r="W478" i="3"/>
  <c r="Q478" i="3"/>
  <c r="K478" i="3" s="1"/>
  <c r="W477" i="3"/>
  <c r="Q477" i="3"/>
  <c r="K477" i="3" s="1"/>
  <c r="W476" i="3"/>
  <c r="Q476" i="3"/>
  <c r="K476" i="3" s="1"/>
  <c r="W475" i="3"/>
  <c r="Q475" i="3"/>
  <c r="W474" i="3"/>
  <c r="Q474" i="3"/>
  <c r="K474" i="3" s="1"/>
  <c r="W473" i="3"/>
  <c r="Q473" i="3"/>
  <c r="K473" i="3" s="1"/>
  <c r="W472" i="3"/>
  <c r="Q472" i="3"/>
  <c r="K472" i="3"/>
  <c r="W471" i="3"/>
  <c r="Q471" i="3"/>
  <c r="K471" i="3" s="1"/>
  <c r="W470" i="3"/>
  <c r="Q470" i="3"/>
  <c r="W469" i="3"/>
  <c r="Q469" i="3"/>
  <c r="W468" i="3"/>
  <c r="Q468" i="3"/>
  <c r="W467" i="3"/>
  <c r="Q467" i="3"/>
  <c r="K467" i="3"/>
  <c r="W466" i="3"/>
  <c r="Q466" i="3"/>
  <c r="K466" i="3" s="1"/>
  <c r="W465" i="3"/>
  <c r="Q465" i="3"/>
  <c r="K465" i="3" s="1"/>
  <c r="W464" i="3"/>
  <c r="Q464" i="3"/>
  <c r="K464" i="3"/>
  <c r="W463" i="3"/>
  <c r="Q463" i="3"/>
  <c r="K463" i="3" s="1"/>
  <c r="W462" i="3"/>
  <c r="Q462" i="3"/>
  <c r="W461" i="3"/>
  <c r="Q461" i="3"/>
  <c r="W460" i="3"/>
  <c r="Q460" i="3"/>
  <c r="W459" i="3"/>
  <c r="Q459" i="3"/>
  <c r="K459" i="3"/>
  <c r="W458" i="3"/>
  <c r="Q458" i="3"/>
  <c r="K458" i="3" s="1"/>
  <c r="W457" i="3"/>
  <c r="Q457" i="3"/>
  <c r="K457" i="3" s="1"/>
  <c r="W456" i="3"/>
  <c r="Q456" i="3"/>
  <c r="K456" i="3"/>
  <c r="W455" i="3"/>
  <c r="Q455" i="3"/>
  <c r="K455" i="3" s="1"/>
  <c r="W454" i="3"/>
  <c r="Q454" i="3"/>
  <c r="W453" i="3"/>
  <c r="Q453" i="3"/>
  <c r="W452" i="3"/>
  <c r="Q452" i="3"/>
  <c r="W451" i="3"/>
  <c r="K451" i="3" s="1"/>
  <c r="Q451" i="3"/>
  <c r="W450" i="3"/>
  <c r="Q450" i="3"/>
  <c r="K450" i="3" s="1"/>
  <c r="W449" i="3"/>
  <c r="Q449" i="3"/>
  <c r="K449" i="3" s="1"/>
  <c r="W448" i="3"/>
  <c r="Q448" i="3"/>
  <c r="K448" i="3"/>
  <c r="W447" i="3"/>
  <c r="Q447" i="3"/>
  <c r="K447" i="3" s="1"/>
  <c r="W446" i="3"/>
  <c r="Q446" i="3"/>
  <c r="W445" i="3"/>
  <c r="Q445" i="3"/>
  <c r="W444" i="3"/>
  <c r="Q444" i="3"/>
  <c r="W443" i="3"/>
  <c r="Q443" i="3"/>
  <c r="K443" i="3"/>
  <c r="W442" i="3"/>
  <c r="Q442" i="3"/>
  <c r="K442" i="3" s="1"/>
  <c r="W441" i="3"/>
  <c r="Q441" i="3"/>
  <c r="K441" i="3" s="1"/>
  <c r="W440" i="3"/>
  <c r="Q440" i="3"/>
  <c r="K440" i="3"/>
  <c r="W439" i="3"/>
  <c r="Q439" i="3"/>
  <c r="K439" i="3" s="1"/>
  <c r="W438" i="3"/>
  <c r="Q438" i="3"/>
  <c r="W437" i="3"/>
  <c r="Q437" i="3"/>
  <c r="W436" i="3"/>
  <c r="Q436" i="3"/>
  <c r="W435" i="3"/>
  <c r="Q435" i="3"/>
  <c r="K435" i="3"/>
  <c r="W434" i="3"/>
  <c r="Q434" i="3"/>
  <c r="K434" i="3" s="1"/>
  <c r="W433" i="3"/>
  <c r="Q433" i="3"/>
  <c r="K433" i="3" s="1"/>
  <c r="W432" i="3"/>
  <c r="Q432" i="3"/>
  <c r="K432" i="3"/>
  <c r="W431" i="3"/>
  <c r="Q431" i="3"/>
  <c r="K431" i="3" s="1"/>
  <c r="W430" i="3"/>
  <c r="Q430" i="3"/>
  <c r="W429" i="3"/>
  <c r="Q429" i="3"/>
  <c r="W428" i="3"/>
  <c r="Q428" i="3"/>
  <c r="W427" i="3"/>
  <c r="Q427" i="3"/>
  <c r="K427" i="3"/>
  <c r="W426" i="3"/>
  <c r="Q426" i="3"/>
  <c r="K426" i="3" s="1"/>
  <c r="W425" i="3"/>
  <c r="Q425" i="3"/>
  <c r="K425" i="3" s="1"/>
  <c r="W424" i="3"/>
  <c r="Q424" i="3"/>
  <c r="K424" i="3"/>
  <c r="W423" i="3"/>
  <c r="Q423" i="3"/>
  <c r="K423" i="3" s="1"/>
  <c r="W422" i="3"/>
  <c r="Q422" i="3"/>
  <c r="W421" i="3"/>
  <c r="Q421" i="3"/>
  <c r="W420" i="3"/>
  <c r="Q420" i="3"/>
  <c r="W419" i="3"/>
  <c r="Q419" i="3"/>
  <c r="K419" i="3"/>
  <c r="W418" i="3"/>
  <c r="Q418" i="3"/>
  <c r="K418" i="3" s="1"/>
  <c r="W417" i="3"/>
  <c r="Q417" i="3"/>
  <c r="K417" i="3" s="1"/>
  <c r="W416" i="3"/>
  <c r="Q416" i="3"/>
  <c r="K416" i="3"/>
  <c r="W415" i="3"/>
  <c r="Q415" i="3"/>
  <c r="K415" i="3" s="1"/>
  <c r="W414" i="3"/>
  <c r="Q414" i="3"/>
  <c r="W413" i="3"/>
  <c r="Q413" i="3"/>
  <c r="W412" i="3"/>
  <c r="Q412" i="3"/>
  <c r="W411" i="3"/>
  <c r="Q411" i="3"/>
  <c r="K411" i="3"/>
  <c r="W410" i="3"/>
  <c r="Q410" i="3"/>
  <c r="K410" i="3" s="1"/>
  <c r="W409" i="3"/>
  <c r="Q409" i="3"/>
  <c r="K409" i="3" s="1"/>
  <c r="W408" i="3"/>
  <c r="Q408" i="3"/>
  <c r="K408" i="3"/>
  <c r="W407" i="3"/>
  <c r="Q407" i="3"/>
  <c r="K407" i="3" s="1"/>
  <c r="W406" i="3"/>
  <c r="Q406" i="3"/>
  <c r="W405" i="3"/>
  <c r="Q405" i="3"/>
  <c r="W404" i="3"/>
  <c r="Q404" i="3"/>
  <c r="W403" i="3"/>
  <c r="Q403" i="3"/>
  <c r="K403" i="3"/>
  <c r="W402" i="3"/>
  <c r="Q402" i="3"/>
  <c r="K402" i="3" s="1"/>
  <c r="W401" i="3"/>
  <c r="Q401" i="3"/>
  <c r="K401" i="3" s="1"/>
  <c r="W400" i="3"/>
  <c r="Q400" i="3"/>
  <c r="K400" i="3"/>
  <c r="W399" i="3"/>
  <c r="Q399" i="3"/>
  <c r="K399" i="3" s="1"/>
  <c r="W398" i="3"/>
  <c r="Q398" i="3"/>
  <c r="W397" i="3"/>
  <c r="Q397" i="3"/>
  <c r="W396" i="3"/>
  <c r="Q396" i="3"/>
  <c r="W395" i="3"/>
  <c r="Q395" i="3"/>
  <c r="K395" i="3"/>
  <c r="W394" i="3"/>
  <c r="Q394" i="3"/>
  <c r="K394" i="3" s="1"/>
  <c r="W393" i="3"/>
  <c r="Q393" i="3"/>
  <c r="K393" i="3" s="1"/>
  <c r="W392" i="3"/>
  <c r="Q392" i="3"/>
  <c r="K392" i="3"/>
  <c r="W391" i="3"/>
  <c r="Q391" i="3"/>
  <c r="K391" i="3" s="1"/>
  <c r="W390" i="3"/>
  <c r="Q390" i="3"/>
  <c r="W389" i="3"/>
  <c r="Q389" i="3"/>
  <c r="W388" i="3"/>
  <c r="Q388" i="3"/>
  <c r="W387" i="3"/>
  <c r="Q387" i="3"/>
  <c r="K387" i="3"/>
  <c r="W386" i="3"/>
  <c r="Q386" i="3"/>
  <c r="K386" i="3" s="1"/>
  <c r="W385" i="3"/>
  <c r="Q385" i="3"/>
  <c r="K385" i="3" s="1"/>
  <c r="W384" i="3"/>
  <c r="Q384" i="3"/>
  <c r="K384" i="3"/>
  <c r="W383" i="3"/>
  <c r="Q383" i="3"/>
  <c r="K383" i="3" s="1"/>
  <c r="W382" i="3"/>
  <c r="Q382" i="3"/>
  <c r="W381" i="3"/>
  <c r="Q381" i="3"/>
  <c r="W380" i="3"/>
  <c r="Q380" i="3"/>
  <c r="W379" i="3"/>
  <c r="Q379" i="3"/>
  <c r="K379" i="3"/>
  <c r="W378" i="3"/>
  <c r="Q378" i="3"/>
  <c r="K378" i="3" s="1"/>
  <c r="W377" i="3"/>
  <c r="Q377" i="3"/>
  <c r="K377" i="3" s="1"/>
  <c r="W376" i="3"/>
  <c r="Q376" i="3"/>
  <c r="K376" i="3"/>
  <c r="W375" i="3"/>
  <c r="Q375" i="3"/>
  <c r="K375" i="3" s="1"/>
  <c r="W374" i="3"/>
  <c r="Q374" i="3"/>
  <c r="W373" i="3"/>
  <c r="Q373" i="3"/>
  <c r="W372" i="3"/>
  <c r="Q372" i="3"/>
  <c r="W371" i="3"/>
  <c r="Q371" i="3"/>
  <c r="K371" i="3"/>
  <c r="W370" i="3"/>
  <c r="Q370" i="3"/>
  <c r="K370" i="3" s="1"/>
  <c r="W369" i="3"/>
  <c r="Q369" i="3"/>
  <c r="K369" i="3" s="1"/>
  <c r="W368" i="3"/>
  <c r="Q368" i="3"/>
  <c r="K368" i="3"/>
  <c r="W367" i="3"/>
  <c r="Q367" i="3"/>
  <c r="K367" i="3" s="1"/>
  <c r="W366" i="3"/>
  <c r="Q366" i="3"/>
  <c r="W365" i="3"/>
  <c r="Q365" i="3"/>
  <c r="W364" i="3"/>
  <c r="Q364" i="3"/>
  <c r="W363" i="3"/>
  <c r="Q363" i="3"/>
  <c r="K363" i="3"/>
  <c r="W362" i="3"/>
  <c r="Q362" i="3"/>
  <c r="K362" i="3" s="1"/>
  <c r="W361" i="3"/>
  <c r="Q361" i="3"/>
  <c r="K361" i="3" s="1"/>
  <c r="W360" i="3"/>
  <c r="Q360" i="3"/>
  <c r="K360" i="3"/>
  <c r="W359" i="3"/>
  <c r="Q359" i="3"/>
  <c r="K359" i="3" s="1"/>
  <c r="W358" i="3"/>
  <c r="Q358" i="3"/>
  <c r="W357" i="3"/>
  <c r="Q357" i="3"/>
  <c r="W356" i="3"/>
  <c r="Q356" i="3"/>
  <c r="W355" i="3"/>
  <c r="Q355" i="3"/>
  <c r="K355" i="3"/>
  <c r="W354" i="3"/>
  <c r="Q354" i="3"/>
  <c r="K354" i="3" s="1"/>
  <c r="W353" i="3"/>
  <c r="Q353" i="3"/>
  <c r="K353" i="3" s="1"/>
  <c r="W352" i="3"/>
  <c r="Q352" i="3"/>
  <c r="K352" i="3"/>
  <c r="W351" i="3"/>
  <c r="Q351" i="3"/>
  <c r="K351" i="3" s="1"/>
  <c r="W350" i="3"/>
  <c r="Q350" i="3"/>
  <c r="W349" i="3"/>
  <c r="Q349" i="3"/>
  <c r="W348" i="3"/>
  <c r="Q348" i="3"/>
  <c r="W347" i="3"/>
  <c r="Q347" i="3"/>
  <c r="K347" i="3"/>
  <c r="W346" i="3"/>
  <c r="Q346" i="3"/>
  <c r="K346" i="3" s="1"/>
  <c r="W345" i="3"/>
  <c r="Q345" i="3"/>
  <c r="K345" i="3" s="1"/>
  <c r="W344" i="3"/>
  <c r="Q344" i="3"/>
  <c r="K344" i="3"/>
  <c r="W343" i="3"/>
  <c r="Q343" i="3"/>
  <c r="K343" i="3" s="1"/>
  <c r="W342" i="3"/>
  <c r="Q342" i="3"/>
  <c r="W341" i="3"/>
  <c r="Q341" i="3"/>
  <c r="W340" i="3"/>
  <c r="Q340" i="3"/>
  <c r="W339" i="3"/>
  <c r="Q339" i="3"/>
  <c r="K339" i="3"/>
  <c r="W338" i="3"/>
  <c r="Q338" i="3"/>
  <c r="K338" i="3" s="1"/>
  <c r="W337" i="3"/>
  <c r="Q337" i="3"/>
  <c r="K337" i="3" s="1"/>
  <c r="W336" i="3"/>
  <c r="Q336" i="3"/>
  <c r="K336" i="3"/>
  <c r="W335" i="3"/>
  <c r="Q335" i="3"/>
  <c r="K335" i="3" s="1"/>
  <c r="W334" i="3"/>
  <c r="Q334" i="3"/>
  <c r="W333" i="3"/>
  <c r="Q333" i="3"/>
  <c r="W332" i="3"/>
  <c r="Q332" i="3"/>
  <c r="W331" i="3"/>
  <c r="Q331" i="3"/>
  <c r="K331" i="3"/>
  <c r="W330" i="3"/>
  <c r="Q330" i="3"/>
  <c r="K330" i="3" s="1"/>
  <c r="W329" i="3"/>
  <c r="Q329" i="3"/>
  <c r="K329" i="3" s="1"/>
  <c r="W328" i="3"/>
  <c r="Q328" i="3"/>
  <c r="K328" i="3"/>
  <c r="W327" i="3"/>
  <c r="Q327" i="3"/>
  <c r="K327" i="3" s="1"/>
  <c r="W326" i="3"/>
  <c r="Q326" i="3"/>
  <c r="W325" i="3"/>
  <c r="Q325" i="3"/>
  <c r="W324" i="3"/>
  <c r="Q324" i="3"/>
  <c r="W323" i="3"/>
  <c r="Q323" i="3"/>
  <c r="K323" i="3"/>
  <c r="W322" i="3"/>
  <c r="Q322" i="3"/>
  <c r="K322" i="3" s="1"/>
  <c r="W321" i="3"/>
  <c r="Q321" i="3"/>
  <c r="K321" i="3" s="1"/>
  <c r="W320" i="3"/>
  <c r="Q320" i="3"/>
  <c r="K320" i="3"/>
  <c r="W319" i="3"/>
  <c r="Q319" i="3"/>
  <c r="K319" i="3" s="1"/>
  <c r="W318" i="3"/>
  <c r="Q318" i="3"/>
  <c r="W317" i="3"/>
  <c r="Q317" i="3"/>
  <c r="W316" i="3"/>
  <c r="Q316" i="3"/>
  <c r="W315" i="3"/>
  <c r="Q315" i="3"/>
  <c r="K315" i="3"/>
  <c r="W314" i="3"/>
  <c r="Q314" i="3"/>
  <c r="K314" i="3" s="1"/>
  <c r="W313" i="3"/>
  <c r="Q313" i="3"/>
  <c r="K313" i="3" s="1"/>
  <c r="W312" i="3"/>
  <c r="Q312" i="3"/>
  <c r="K312" i="3"/>
  <c r="W311" i="3"/>
  <c r="Q311" i="3"/>
  <c r="K311" i="3" s="1"/>
  <c r="W310" i="3"/>
  <c r="Q310" i="3"/>
  <c r="K310" i="3"/>
  <c r="W309" i="3"/>
  <c r="Q309" i="3"/>
  <c r="K309" i="3" s="1"/>
  <c r="W308" i="3"/>
  <c r="Q308" i="3"/>
  <c r="K308" i="3" s="1"/>
  <c r="W307" i="3"/>
  <c r="Q307" i="3"/>
  <c r="K307" i="3" s="1"/>
  <c r="W306" i="3"/>
  <c r="Q306" i="3"/>
  <c r="W305" i="3"/>
  <c r="Q305" i="3"/>
  <c r="K305" i="3"/>
  <c r="W304" i="3"/>
  <c r="Q304" i="3"/>
  <c r="K304" i="3" s="1"/>
  <c r="W303" i="3"/>
  <c r="Q303" i="3"/>
  <c r="K303" i="3"/>
  <c r="W302" i="3"/>
  <c r="Q302" i="3"/>
  <c r="K302" i="3" s="1"/>
  <c r="W301" i="3"/>
  <c r="Q301" i="3"/>
  <c r="W300" i="3"/>
  <c r="Q300" i="3"/>
  <c r="W299" i="3"/>
  <c r="Q299" i="3"/>
  <c r="K299" i="3"/>
  <c r="W298" i="3"/>
  <c r="Q298" i="3"/>
  <c r="K298" i="3" s="1"/>
  <c r="W297" i="3"/>
  <c r="Q297" i="3"/>
  <c r="K297" i="3" s="1"/>
  <c r="W296" i="3"/>
  <c r="Q296" i="3"/>
  <c r="K296" i="3"/>
  <c r="W295" i="3"/>
  <c r="Q295" i="3"/>
  <c r="K295" i="3" s="1"/>
  <c r="W294" i="3"/>
  <c r="Q294" i="3"/>
  <c r="K294" i="3"/>
  <c r="W293" i="3"/>
  <c r="Q293" i="3"/>
  <c r="K293" i="3" s="1"/>
  <c r="W292" i="3"/>
  <c r="Q292" i="3"/>
  <c r="K292" i="3" s="1"/>
  <c r="W291" i="3"/>
  <c r="Q291" i="3"/>
  <c r="K291" i="3" s="1"/>
  <c r="W290" i="3"/>
  <c r="Q290" i="3"/>
  <c r="W289" i="3"/>
  <c r="K289" i="3" s="1"/>
  <c r="Q289" i="3"/>
  <c r="W288" i="3"/>
  <c r="Q288" i="3"/>
  <c r="K288" i="3"/>
  <c r="W287" i="3"/>
  <c r="Q287" i="3"/>
  <c r="K287" i="3" s="1"/>
  <c r="W286" i="3"/>
  <c r="Q286" i="3"/>
  <c r="K286" i="3"/>
  <c r="W285" i="3"/>
  <c r="Q285" i="3"/>
  <c r="K285" i="3" s="1"/>
  <c r="W284" i="3"/>
  <c r="Q284" i="3"/>
  <c r="K284" i="3" s="1"/>
  <c r="W283" i="3"/>
  <c r="Q283" i="3"/>
  <c r="K283" i="3" s="1"/>
  <c r="W282" i="3"/>
  <c r="Q282" i="3"/>
  <c r="W281" i="3"/>
  <c r="K281" i="3" s="1"/>
  <c r="Q281" i="3"/>
  <c r="W280" i="3"/>
  <c r="Q280" i="3"/>
  <c r="K280" i="3"/>
  <c r="W279" i="3"/>
  <c r="Q279" i="3"/>
  <c r="K279" i="3" s="1"/>
  <c r="W278" i="3"/>
  <c r="Q278" i="3"/>
  <c r="K278" i="3"/>
  <c r="W277" i="3"/>
  <c r="Q277" i="3"/>
  <c r="K277" i="3" s="1"/>
  <c r="W276" i="3"/>
  <c r="Q276" i="3"/>
  <c r="K276" i="3" s="1"/>
  <c r="W275" i="3"/>
  <c r="Q275" i="3"/>
  <c r="K275" i="3" s="1"/>
  <c r="W274" i="3"/>
  <c r="Q274" i="3"/>
  <c r="W273" i="3"/>
  <c r="K273" i="3" s="1"/>
  <c r="Q273" i="3"/>
  <c r="W272" i="3"/>
  <c r="Q272" i="3"/>
  <c r="K272" i="3"/>
  <c r="W271" i="3"/>
  <c r="Q271" i="3"/>
  <c r="K271" i="3" s="1"/>
  <c r="W270" i="3"/>
  <c r="Q270" i="3"/>
  <c r="K270" i="3"/>
  <c r="W269" i="3"/>
  <c r="Q269" i="3"/>
  <c r="K269" i="3" s="1"/>
  <c r="W268" i="3"/>
  <c r="Q268" i="3"/>
  <c r="K268" i="3" s="1"/>
  <c r="W267" i="3"/>
  <c r="Q267" i="3"/>
  <c r="K267" i="3" s="1"/>
  <c r="W266" i="3"/>
  <c r="Q266" i="3"/>
  <c r="W265" i="3"/>
  <c r="Q265" i="3"/>
  <c r="K265" i="3"/>
  <c r="W264" i="3"/>
  <c r="Q264" i="3"/>
  <c r="K264" i="3" s="1"/>
  <c r="W263" i="3"/>
  <c r="K263" i="3" s="1"/>
  <c r="Q263" i="3"/>
  <c r="W262" i="3"/>
  <c r="Q262" i="3"/>
  <c r="K262" i="3"/>
  <c r="W261" i="3"/>
  <c r="Q261" i="3"/>
  <c r="K261" i="3" s="1"/>
  <c r="W260" i="3"/>
  <c r="Q260" i="3"/>
  <c r="K260" i="3" s="1"/>
  <c r="W259" i="3"/>
  <c r="Q259" i="3"/>
  <c r="K259" i="3" s="1"/>
  <c r="W258" i="3"/>
  <c r="Q258" i="3"/>
  <c r="W257" i="3"/>
  <c r="Q257" i="3"/>
  <c r="K257" i="3"/>
  <c r="W256" i="3"/>
  <c r="Q256" i="3"/>
  <c r="K256" i="3" s="1"/>
  <c r="W255" i="3"/>
  <c r="Q255" i="3"/>
  <c r="K255" i="3"/>
  <c r="W254" i="3"/>
  <c r="Q254" i="3"/>
  <c r="K254" i="3" s="1"/>
  <c r="W253" i="3"/>
  <c r="Q253" i="3"/>
  <c r="W252" i="3"/>
  <c r="Q252" i="3"/>
  <c r="W251" i="3"/>
  <c r="Q251" i="3"/>
  <c r="K251" i="3"/>
  <c r="W250" i="3"/>
  <c r="Q250" i="3"/>
  <c r="K250" i="3" s="1"/>
  <c r="W249" i="3"/>
  <c r="Q249" i="3"/>
  <c r="K249" i="3" s="1"/>
  <c r="W248" i="3"/>
  <c r="Q248" i="3"/>
  <c r="K248" i="3"/>
  <c r="W247" i="3"/>
  <c r="Q247" i="3"/>
  <c r="K247" i="3" s="1"/>
  <c r="W246" i="3"/>
  <c r="Q246" i="3"/>
  <c r="K246" i="3"/>
  <c r="W245" i="3"/>
  <c r="Q245" i="3"/>
  <c r="K245" i="3" s="1"/>
  <c r="W244" i="3"/>
  <c r="Q244" i="3"/>
  <c r="K244" i="3" s="1"/>
  <c r="W243" i="3"/>
  <c r="Q243" i="3"/>
  <c r="K243" i="3" s="1"/>
  <c r="W242" i="3"/>
  <c r="Q242" i="3"/>
  <c r="W241" i="3"/>
  <c r="Q241" i="3"/>
  <c r="K241" i="3"/>
  <c r="W240" i="3"/>
  <c r="Q240" i="3"/>
  <c r="K240" i="3" s="1"/>
  <c r="W239" i="3"/>
  <c r="Q239" i="3"/>
  <c r="K239" i="3"/>
  <c r="W238" i="3"/>
  <c r="Q238" i="3"/>
  <c r="K238" i="3" s="1"/>
  <c r="W237" i="3"/>
  <c r="Q237" i="3"/>
  <c r="W236" i="3"/>
  <c r="Q236" i="3"/>
  <c r="W235" i="3"/>
  <c r="Q235" i="3"/>
  <c r="K235" i="3"/>
  <c r="W234" i="3"/>
  <c r="Q234" i="3"/>
  <c r="K234" i="3" s="1"/>
  <c r="W233" i="3"/>
  <c r="Q233" i="3"/>
  <c r="K233" i="3" s="1"/>
  <c r="W232" i="3"/>
  <c r="Q232" i="3"/>
  <c r="K232" i="3"/>
  <c r="W231" i="3"/>
  <c r="Q231" i="3"/>
  <c r="K231" i="3" s="1"/>
  <c r="W230" i="3"/>
  <c r="Q230" i="3"/>
  <c r="K230" i="3"/>
  <c r="W229" i="3"/>
  <c r="Q229" i="3"/>
  <c r="K229" i="3" s="1"/>
  <c r="W228" i="3"/>
  <c r="Q228" i="3"/>
  <c r="K228" i="3" s="1"/>
  <c r="W227" i="3"/>
  <c r="Q227" i="3"/>
  <c r="K227" i="3" s="1"/>
  <c r="W226" i="3"/>
  <c r="Q226" i="3"/>
  <c r="W225" i="3"/>
  <c r="Q225" i="3"/>
  <c r="K225" i="3"/>
  <c r="W224" i="3"/>
  <c r="Q224" i="3"/>
  <c r="K224" i="3" s="1"/>
  <c r="W223" i="3"/>
  <c r="Q223" i="3"/>
  <c r="K223" i="3"/>
  <c r="W222" i="3"/>
  <c r="Q222" i="3"/>
  <c r="K222" i="3" s="1"/>
  <c r="W221" i="3"/>
  <c r="Q221" i="3"/>
  <c r="W220" i="3"/>
  <c r="Q220" i="3"/>
  <c r="W219" i="3"/>
  <c r="Q219" i="3"/>
  <c r="K219" i="3"/>
  <c r="W218" i="3"/>
  <c r="Q218" i="3"/>
  <c r="W217" i="3"/>
  <c r="Q217" i="3"/>
  <c r="K217" i="3" s="1"/>
  <c r="W216" i="3"/>
  <c r="Q216" i="3"/>
  <c r="K216" i="3"/>
  <c r="W215" i="3"/>
  <c r="Q215" i="3"/>
  <c r="K215" i="3" s="1"/>
  <c r="W214" i="3"/>
  <c r="Q214" i="3"/>
  <c r="K214" i="3" s="1"/>
  <c r="W213" i="3"/>
  <c r="Q213" i="3"/>
  <c r="W212" i="3"/>
  <c r="Q212" i="3"/>
  <c r="W211" i="3"/>
  <c r="Q211" i="3"/>
  <c r="K211" i="3"/>
  <c r="W210" i="3"/>
  <c r="Q210" i="3"/>
  <c r="W209" i="3"/>
  <c r="Q209" i="3"/>
  <c r="K209" i="3" s="1"/>
  <c r="W208" i="3"/>
  <c r="Q208" i="3"/>
  <c r="K208" i="3"/>
  <c r="W207" i="3"/>
  <c r="Q207" i="3"/>
  <c r="K207" i="3" s="1"/>
  <c r="W206" i="3"/>
  <c r="Q206" i="3"/>
  <c r="K206" i="3" s="1"/>
  <c r="W205" i="3"/>
  <c r="Q205" i="3"/>
  <c r="W204" i="3"/>
  <c r="Q204" i="3"/>
  <c r="W203" i="3"/>
  <c r="Q203" i="3"/>
  <c r="K203" i="3"/>
  <c r="W202" i="3"/>
  <c r="Q202" i="3"/>
  <c r="K202" i="3" s="1"/>
  <c r="W201" i="3"/>
  <c r="Q201" i="3"/>
  <c r="K201" i="3" s="1"/>
  <c r="W200" i="3"/>
  <c r="Q200" i="3"/>
  <c r="K200" i="3"/>
  <c r="W199" i="3"/>
  <c r="Q199" i="3"/>
  <c r="K199" i="3" s="1"/>
  <c r="W198" i="3"/>
  <c r="Q198" i="3"/>
  <c r="K198" i="3" s="1"/>
  <c r="W197" i="3"/>
  <c r="Q197" i="3"/>
  <c r="W196" i="3"/>
  <c r="Q196" i="3"/>
  <c r="W195" i="3"/>
  <c r="Q195" i="3"/>
  <c r="K195" i="3"/>
  <c r="W194" i="3"/>
  <c r="Q194" i="3"/>
  <c r="K194" i="3" s="1"/>
  <c r="W193" i="3"/>
  <c r="Q193" i="3"/>
  <c r="K193" i="3" s="1"/>
  <c r="W192" i="3"/>
  <c r="Q192" i="3"/>
  <c r="K192" i="3"/>
  <c r="W191" i="3"/>
  <c r="Q191" i="3"/>
  <c r="K191" i="3" s="1"/>
  <c r="W190" i="3"/>
  <c r="Q190" i="3"/>
  <c r="K190" i="3"/>
  <c r="W189" i="3"/>
  <c r="Q189" i="3"/>
  <c r="K189" i="3" s="1"/>
  <c r="W188" i="3"/>
  <c r="Q188" i="3"/>
  <c r="K188" i="3" s="1"/>
  <c r="W187" i="3"/>
  <c r="Q187" i="3"/>
  <c r="K187" i="3" s="1"/>
  <c r="W186" i="3"/>
  <c r="Q186" i="3"/>
  <c r="W185" i="3"/>
  <c r="Q185" i="3"/>
  <c r="K185" i="3"/>
  <c r="W184" i="3"/>
  <c r="Q184" i="3"/>
  <c r="K184" i="3" s="1"/>
  <c r="W183" i="3"/>
  <c r="Q183" i="3"/>
  <c r="K183" i="3"/>
  <c r="W182" i="3"/>
  <c r="Q182" i="3"/>
  <c r="K182" i="3" s="1"/>
  <c r="W181" i="3"/>
  <c r="Q181" i="3"/>
  <c r="W180" i="3"/>
  <c r="Q180" i="3"/>
  <c r="W179" i="3"/>
  <c r="Q179" i="3"/>
  <c r="K179" i="3"/>
  <c r="W178" i="3"/>
  <c r="Q178" i="3"/>
  <c r="K178" i="3" s="1"/>
  <c r="W177" i="3"/>
  <c r="Q177" i="3"/>
  <c r="K177" i="3" s="1"/>
  <c r="W176" i="3"/>
  <c r="Q176" i="3"/>
  <c r="K176" i="3"/>
  <c r="W175" i="3"/>
  <c r="Q175" i="3"/>
  <c r="K175" i="3" s="1"/>
  <c r="W174" i="3"/>
  <c r="Q174" i="3"/>
  <c r="K174" i="3"/>
  <c r="W173" i="3"/>
  <c r="Q173" i="3"/>
  <c r="K173" i="3" s="1"/>
  <c r="W172" i="3"/>
  <c r="Q172" i="3"/>
  <c r="K172" i="3" s="1"/>
  <c r="W171" i="3"/>
  <c r="Q171" i="3"/>
  <c r="K171" i="3" s="1"/>
  <c r="W170" i="3"/>
  <c r="Q170" i="3"/>
  <c r="W169" i="3"/>
  <c r="Q169" i="3"/>
  <c r="K169" i="3"/>
  <c r="W168" i="3"/>
  <c r="Q168" i="3"/>
  <c r="K168" i="3" s="1"/>
  <c r="W167" i="3"/>
  <c r="Q167" i="3"/>
  <c r="K167" i="3"/>
  <c r="W166" i="3"/>
  <c r="Q166" i="3"/>
  <c r="K166" i="3" s="1"/>
  <c r="W165" i="3"/>
  <c r="Q165" i="3"/>
  <c r="W164" i="3"/>
  <c r="Q164" i="3"/>
  <c r="W163" i="3"/>
  <c r="Q163" i="3"/>
  <c r="K163" i="3"/>
  <c r="W162" i="3"/>
  <c r="Q162" i="3"/>
  <c r="K162" i="3" s="1"/>
  <c r="W161" i="3"/>
  <c r="Q161" i="3"/>
  <c r="W160" i="3"/>
  <c r="Q160" i="3"/>
  <c r="K160" i="3" s="1"/>
  <c r="W159" i="3"/>
  <c r="Q159" i="3"/>
  <c r="K159" i="3"/>
  <c r="W158" i="3"/>
  <c r="Q158" i="3"/>
  <c r="K158" i="3" s="1"/>
  <c r="W157" i="3"/>
  <c r="Q157" i="3"/>
  <c r="W156" i="3"/>
  <c r="Q156" i="3"/>
  <c r="W155" i="3"/>
  <c r="Q155" i="3"/>
  <c r="K155" i="3"/>
  <c r="W154" i="3"/>
  <c r="Q154" i="3"/>
  <c r="K154" i="3" s="1"/>
  <c r="W153" i="3"/>
  <c r="Q153" i="3"/>
  <c r="W152" i="3"/>
  <c r="Q152" i="3"/>
  <c r="K152" i="3" s="1"/>
  <c r="W151" i="3"/>
  <c r="Q151" i="3"/>
  <c r="K151" i="3"/>
  <c r="W150" i="3"/>
  <c r="Q150" i="3"/>
  <c r="K150" i="3" s="1"/>
  <c r="W149" i="3"/>
  <c r="Q149" i="3"/>
  <c r="W148" i="3"/>
  <c r="Q148" i="3"/>
  <c r="W147" i="3"/>
  <c r="Q147" i="3"/>
  <c r="K147" i="3"/>
  <c r="W146" i="3"/>
  <c r="Q146" i="3"/>
  <c r="K146" i="3" s="1"/>
  <c r="W145" i="3"/>
  <c r="Q145" i="3"/>
  <c r="K145" i="3" s="1"/>
  <c r="W144" i="3"/>
  <c r="Q144" i="3"/>
  <c r="K144" i="3" s="1"/>
  <c r="W143" i="3"/>
  <c r="Q143" i="3"/>
  <c r="W142" i="3"/>
  <c r="Q142" i="3"/>
  <c r="K142" i="3"/>
  <c r="W141" i="3"/>
  <c r="Q141" i="3"/>
  <c r="K141" i="3" s="1"/>
  <c r="W140" i="3"/>
  <c r="Q140" i="3"/>
  <c r="K140" i="3" s="1"/>
  <c r="W139" i="3"/>
  <c r="Q139" i="3"/>
  <c r="K139" i="3" s="1"/>
  <c r="W138" i="3"/>
  <c r="Q138" i="3"/>
  <c r="W137" i="3"/>
  <c r="Q137" i="3"/>
  <c r="W136" i="3"/>
  <c r="Q136" i="3"/>
  <c r="K136" i="3"/>
  <c r="W135" i="3"/>
  <c r="Q135" i="3"/>
  <c r="K135" i="3" s="1"/>
  <c r="W134" i="3"/>
  <c r="Q134" i="3"/>
  <c r="K134" i="3" s="1"/>
  <c r="W133" i="3"/>
  <c r="Q133" i="3"/>
  <c r="W132" i="3"/>
  <c r="Q132" i="3"/>
  <c r="K132" i="3"/>
  <c r="W131" i="3"/>
  <c r="Q131" i="3"/>
  <c r="K131" i="3" s="1"/>
  <c r="W130" i="3"/>
  <c r="Q130" i="3"/>
  <c r="W129" i="3"/>
  <c r="Q129" i="3"/>
  <c r="W128" i="3"/>
  <c r="Q128" i="3"/>
  <c r="K128" i="3"/>
  <c r="W127" i="3"/>
  <c r="Q127" i="3"/>
  <c r="K127" i="3" s="1"/>
  <c r="W126" i="3"/>
  <c r="Q126" i="3"/>
  <c r="K126" i="3" s="1"/>
  <c r="W125" i="3"/>
  <c r="Q125" i="3"/>
  <c r="W124" i="3"/>
  <c r="Q124" i="3"/>
  <c r="K124" i="3"/>
  <c r="W123" i="3"/>
  <c r="Q123" i="3"/>
  <c r="K123" i="3" s="1"/>
  <c r="W122" i="3"/>
  <c r="Q122" i="3"/>
  <c r="W121" i="3"/>
  <c r="Q121" i="3"/>
  <c r="W120" i="3"/>
  <c r="Q120" i="3"/>
  <c r="K120" i="3"/>
  <c r="W119" i="3"/>
  <c r="Q119" i="3"/>
  <c r="K119" i="3" s="1"/>
  <c r="W118" i="3"/>
  <c r="Q118" i="3"/>
  <c r="K118" i="3" s="1"/>
  <c r="W117" i="3"/>
  <c r="Q117" i="3"/>
  <c r="W116" i="3"/>
  <c r="Q116" i="3"/>
  <c r="K116" i="3"/>
  <c r="W115" i="3"/>
  <c r="Q115" i="3"/>
  <c r="K115" i="3" s="1"/>
  <c r="W114" i="3"/>
  <c r="Q114" i="3"/>
  <c r="W113" i="3"/>
  <c r="Q113" i="3"/>
  <c r="W112" i="3"/>
  <c r="Q112" i="3"/>
  <c r="K112" i="3"/>
  <c r="W111" i="3"/>
  <c r="Q111" i="3"/>
  <c r="K111" i="3" s="1"/>
  <c r="W110" i="3"/>
  <c r="Q110" i="3"/>
  <c r="K110" i="3" s="1"/>
  <c r="W109" i="3"/>
  <c r="Q109" i="3"/>
  <c r="W108" i="3"/>
  <c r="Q108" i="3"/>
  <c r="K108" i="3"/>
  <c r="W107" i="3"/>
  <c r="Q107" i="3"/>
  <c r="K107" i="3" s="1"/>
  <c r="W106" i="3"/>
  <c r="Q106" i="3"/>
  <c r="W105" i="3"/>
  <c r="Q105" i="3"/>
  <c r="W104" i="3"/>
  <c r="Q104" i="3"/>
  <c r="K104" i="3"/>
  <c r="W103" i="3"/>
  <c r="Q103" i="3"/>
  <c r="K103" i="3" s="1"/>
  <c r="W102" i="3"/>
  <c r="Q102" i="3"/>
  <c r="K102" i="3" s="1"/>
  <c r="W101" i="3"/>
  <c r="Q101" i="3"/>
  <c r="W100" i="3"/>
  <c r="Q100" i="3"/>
  <c r="K100" i="3"/>
  <c r="W99" i="3"/>
  <c r="Q99" i="3"/>
  <c r="K99" i="3" s="1"/>
  <c r="W98" i="3"/>
  <c r="Q98" i="3"/>
  <c r="W97" i="3"/>
  <c r="Q97" i="3"/>
  <c r="W96" i="3"/>
  <c r="Q96" i="3"/>
  <c r="K96" i="3"/>
  <c r="W95" i="3"/>
  <c r="Q95" i="3"/>
  <c r="K95" i="3" s="1"/>
  <c r="W94" i="3"/>
  <c r="Q94" i="3"/>
  <c r="K94" i="3" s="1"/>
  <c r="W93" i="3"/>
  <c r="Q93" i="3"/>
  <c r="W92" i="3"/>
  <c r="Q92" i="3"/>
  <c r="K92" i="3"/>
  <c r="W91" i="3"/>
  <c r="Q91" i="3"/>
  <c r="K91" i="3" s="1"/>
  <c r="W90" i="3"/>
  <c r="K90" i="3" s="1"/>
  <c r="Q90" i="3"/>
  <c r="W89" i="3"/>
  <c r="Q89" i="3"/>
  <c r="W88" i="3"/>
  <c r="Q88" i="3"/>
  <c r="K88" i="3"/>
  <c r="W87" i="3"/>
  <c r="Q87" i="3"/>
  <c r="K87" i="3" s="1"/>
  <c r="W86" i="3"/>
  <c r="Q86" i="3"/>
  <c r="K86" i="3" s="1"/>
  <c r="W85" i="3"/>
  <c r="Q85" i="3"/>
  <c r="W84" i="3"/>
  <c r="K84" i="3" s="1"/>
  <c r="Q84" i="3"/>
  <c r="W83" i="3"/>
  <c r="Q83" i="3"/>
  <c r="K83" i="3"/>
  <c r="W82" i="3"/>
  <c r="Q82" i="3"/>
  <c r="W81" i="3"/>
  <c r="Q81" i="3"/>
  <c r="K81" i="3" s="1"/>
  <c r="W80" i="3"/>
  <c r="Q80" i="3"/>
  <c r="K80" i="3" s="1"/>
  <c r="W79" i="3"/>
  <c r="Q79" i="3"/>
  <c r="W78" i="3"/>
  <c r="Q78" i="3"/>
  <c r="K78" i="3"/>
  <c r="W77" i="3"/>
  <c r="Q77" i="3"/>
  <c r="K77" i="3" s="1"/>
  <c r="W76" i="3"/>
  <c r="Q76" i="3"/>
  <c r="W75" i="3"/>
  <c r="Q75" i="3"/>
  <c r="K75" i="3" s="1"/>
  <c r="W74" i="3"/>
  <c r="Q74" i="3"/>
  <c r="W73" i="3"/>
  <c r="Q73" i="3"/>
  <c r="W72" i="3"/>
  <c r="Q72" i="3"/>
  <c r="K72" i="3"/>
  <c r="W71" i="3"/>
  <c r="Q71" i="3"/>
  <c r="K71" i="3" s="1"/>
  <c r="W70" i="3"/>
  <c r="Q70" i="3"/>
  <c r="K70" i="3" s="1"/>
  <c r="W69" i="3"/>
  <c r="Q69" i="3"/>
  <c r="W68" i="3"/>
  <c r="Q68" i="3"/>
  <c r="K68" i="3"/>
  <c r="W67" i="3"/>
  <c r="Q67" i="3"/>
  <c r="K67" i="3" s="1"/>
  <c r="W66" i="3"/>
  <c r="Q66" i="3"/>
  <c r="W65" i="3"/>
  <c r="Q65" i="3"/>
  <c r="W64" i="3"/>
  <c r="Q64" i="3"/>
  <c r="K64" i="3"/>
  <c r="W63" i="3"/>
  <c r="Q63" i="3"/>
  <c r="K63" i="3" s="1"/>
  <c r="W62" i="3"/>
  <c r="Q62" i="3"/>
  <c r="K62" i="3" s="1"/>
  <c r="W61" i="3"/>
  <c r="Q61" i="3"/>
  <c r="W60" i="3"/>
  <c r="Q60" i="3"/>
  <c r="W59" i="3"/>
  <c r="Q59" i="3"/>
  <c r="K59" i="3"/>
  <c r="W58" i="3"/>
  <c r="Q58" i="3"/>
  <c r="K58" i="3" s="1"/>
  <c r="W57" i="3"/>
  <c r="Q57" i="3"/>
  <c r="K57" i="3" s="1"/>
  <c r="W56" i="3"/>
  <c r="Q56" i="3"/>
  <c r="K56" i="3" s="1"/>
  <c r="W55" i="3"/>
  <c r="Q55" i="3"/>
  <c r="W54" i="3"/>
  <c r="Q54" i="3"/>
  <c r="K54" i="3"/>
  <c r="W53" i="3"/>
  <c r="Q53" i="3"/>
  <c r="K53" i="3" s="1"/>
  <c r="W52" i="3"/>
  <c r="Q52" i="3"/>
  <c r="K52" i="3" s="1"/>
  <c r="W51" i="3"/>
  <c r="Q51" i="3"/>
  <c r="K51" i="3"/>
  <c r="W50" i="3"/>
  <c r="Q50" i="3"/>
  <c r="K50" i="3" s="1"/>
  <c r="W49" i="3"/>
  <c r="Q49" i="3"/>
  <c r="K49" i="3" s="1"/>
  <c r="W48" i="3"/>
  <c r="Q48" i="3"/>
  <c r="K48" i="3" s="1"/>
  <c r="W47" i="3"/>
  <c r="Q47" i="3"/>
  <c r="W46" i="3"/>
  <c r="Q46" i="3"/>
  <c r="K46" i="3"/>
  <c r="W45" i="3"/>
  <c r="Q45" i="3"/>
  <c r="K45" i="3" s="1"/>
  <c r="W44" i="3"/>
  <c r="Q44" i="3"/>
  <c r="K44" i="3" s="1"/>
  <c r="W43" i="3"/>
  <c r="Q43" i="3"/>
  <c r="K43" i="3" s="1"/>
  <c r="W42" i="3"/>
  <c r="Q42" i="3"/>
  <c r="W41" i="3"/>
  <c r="Q41" i="3"/>
  <c r="W40" i="3"/>
  <c r="Q40" i="3"/>
  <c r="K40" i="3"/>
  <c r="W39" i="3"/>
  <c r="Q39" i="3"/>
  <c r="K39" i="3" s="1"/>
  <c r="W38" i="3"/>
  <c r="Q38" i="3"/>
  <c r="K38" i="3" s="1"/>
  <c r="W37" i="3"/>
  <c r="Q37" i="3"/>
  <c r="W36" i="3"/>
  <c r="Q36" i="3"/>
  <c r="W35" i="3"/>
  <c r="Q35" i="3"/>
  <c r="K35" i="3"/>
  <c r="W34" i="3"/>
  <c r="Q34" i="3"/>
  <c r="K34" i="3" s="1"/>
  <c r="W33" i="3"/>
  <c r="Q33" i="3"/>
  <c r="K33" i="3" s="1"/>
  <c r="W32" i="3"/>
  <c r="Q32" i="3"/>
  <c r="K32" i="3" s="1"/>
  <c r="W31" i="3"/>
  <c r="Q31" i="3"/>
  <c r="W30" i="3"/>
  <c r="Q30" i="3"/>
  <c r="K30" i="3"/>
  <c r="W29" i="3"/>
  <c r="Q29" i="3"/>
  <c r="K29" i="3" s="1"/>
  <c r="W28" i="3"/>
  <c r="Q28" i="3"/>
  <c r="K28" i="3" s="1"/>
  <c r="W27" i="3"/>
  <c r="Q27" i="3"/>
  <c r="K27" i="3" s="1"/>
  <c r="W26" i="3"/>
  <c r="K26" i="3" s="1"/>
  <c r="Q26" i="3"/>
  <c r="W25" i="3"/>
  <c r="Q25" i="3"/>
  <c r="W24" i="3"/>
  <c r="Q24" i="3"/>
  <c r="K24" i="3"/>
  <c r="W23" i="3"/>
  <c r="Q23" i="3"/>
  <c r="K23" i="3" s="1"/>
  <c r="W22" i="3"/>
  <c r="Q22" i="3"/>
  <c r="K22" i="3" s="1"/>
  <c r="W21" i="3"/>
  <c r="Q21" i="3"/>
  <c r="W20" i="3"/>
  <c r="Q20" i="3"/>
  <c r="W19" i="3"/>
  <c r="Q19" i="3"/>
  <c r="W18" i="3"/>
  <c r="Q18" i="3"/>
  <c r="K18" i="3" s="1"/>
  <c r="W17" i="3"/>
  <c r="Q17" i="3"/>
  <c r="W16" i="3"/>
  <c r="Q16" i="3"/>
  <c r="K16" i="3" s="1"/>
  <c r="W15" i="3"/>
  <c r="Q15" i="3"/>
  <c r="W14" i="3"/>
  <c r="Q14" i="3"/>
  <c r="K14" i="3"/>
  <c r="W13" i="3"/>
  <c r="Q13" i="3"/>
  <c r="W12" i="3"/>
  <c r="Q12" i="3"/>
  <c r="K12" i="3" s="1"/>
  <c r="W11" i="3"/>
  <c r="Q11" i="3"/>
  <c r="K11" i="3" s="1"/>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13" i="3" l="1"/>
  <c r="K19" i="3"/>
  <c r="K17" i="3"/>
  <c r="K8" i="3"/>
  <c r="K9" i="3"/>
  <c r="K10" i="3"/>
  <c r="K15" i="3"/>
  <c r="K20" i="3"/>
  <c r="K21" i="3"/>
  <c r="K25" i="3"/>
  <c r="K31" i="3"/>
  <c r="K36" i="3"/>
  <c r="K37" i="3"/>
  <c r="K41" i="3"/>
  <c r="K42" i="3"/>
  <c r="K47" i="3"/>
  <c r="K55" i="3"/>
  <c r="K60" i="3"/>
  <c r="K61" i="3"/>
  <c r="K65" i="3"/>
  <c r="K66" i="3"/>
  <c r="K69" i="3"/>
  <c r="K73" i="3"/>
  <c r="K74" i="3"/>
  <c r="K76" i="3"/>
  <c r="K79" i="3"/>
  <c r="K82" i="3"/>
  <c r="K85" i="3"/>
  <c r="K89" i="3"/>
  <c r="K93" i="3"/>
  <c r="K97" i="3"/>
  <c r="K98" i="3"/>
  <c r="K101" i="3"/>
  <c r="K105" i="3"/>
  <c r="K106" i="3"/>
  <c r="K109" i="3"/>
  <c r="K113" i="3"/>
  <c r="K114" i="3"/>
  <c r="K117" i="3"/>
  <c r="K121" i="3"/>
  <c r="K122" i="3"/>
  <c r="K125" i="3"/>
  <c r="K129" i="3"/>
  <c r="K130" i="3"/>
  <c r="K133" i="3"/>
  <c r="K137" i="3"/>
  <c r="K138" i="3"/>
  <c r="K143" i="3"/>
  <c r="K148" i="3"/>
  <c r="K149" i="3"/>
  <c r="K153" i="3"/>
  <c r="K156" i="3"/>
  <c r="K157" i="3"/>
  <c r="K161" i="3"/>
  <c r="K164" i="3"/>
  <c r="K165" i="3"/>
  <c r="K170" i="3"/>
  <c r="K180" i="3"/>
  <c r="K181" i="3"/>
  <c r="K186" i="3"/>
  <c r="K196" i="3"/>
  <c r="K197" i="3"/>
  <c r="K204" i="3"/>
  <c r="K205" i="3"/>
  <c r="K210" i="3"/>
  <c r="K212" i="3"/>
  <c r="K213" i="3"/>
  <c r="K218" i="3"/>
  <c r="K220" i="3"/>
  <c r="K221" i="3"/>
  <c r="K226" i="3"/>
  <c r="K236" i="3"/>
  <c r="K237" i="3"/>
  <c r="K242" i="3"/>
  <c r="K252" i="3"/>
  <c r="K253" i="3"/>
  <c r="K258" i="3"/>
  <c r="K266" i="3"/>
  <c r="K274" i="3"/>
  <c r="K282" i="3"/>
  <c r="K290" i="3"/>
  <c r="K300" i="3"/>
  <c r="K301" i="3"/>
  <c r="K306" i="3"/>
  <c r="K316" i="3"/>
  <c r="K317" i="3"/>
  <c r="K318" i="3"/>
  <c r="K324" i="3"/>
  <c r="K325" i="3"/>
  <c r="K326" i="3"/>
  <c r="K332" i="3"/>
  <c r="K333" i="3"/>
  <c r="K334" i="3"/>
  <c r="K340" i="3"/>
  <c r="K341" i="3"/>
  <c r="K342" i="3"/>
  <c r="K348" i="3"/>
  <c r="K349" i="3"/>
  <c r="K350" i="3"/>
  <c r="K356" i="3"/>
  <c r="K357" i="3"/>
  <c r="K358" i="3"/>
  <c r="K364" i="3"/>
  <c r="K365" i="3"/>
  <c r="K366" i="3"/>
  <c r="K372" i="3"/>
  <c r="K373" i="3"/>
  <c r="K374" i="3"/>
  <c r="K380" i="3"/>
  <c r="K381" i="3"/>
  <c r="K382" i="3"/>
  <c r="K388" i="3"/>
  <c r="K389" i="3"/>
  <c r="K390" i="3"/>
  <c r="K396" i="3"/>
  <c r="K397" i="3"/>
  <c r="K398" i="3"/>
  <c r="K404" i="3"/>
  <c r="K405" i="3"/>
  <c r="K406" i="3"/>
  <c r="K412" i="3"/>
  <c r="K413" i="3"/>
  <c r="K414" i="3"/>
  <c r="K420" i="3"/>
  <c r="K421" i="3"/>
  <c r="K422" i="3"/>
  <c r="K428" i="3"/>
  <c r="K429" i="3"/>
  <c r="K430" i="3"/>
  <c r="K436" i="3"/>
  <c r="K437" i="3"/>
  <c r="K438" i="3"/>
  <c r="K444" i="3"/>
  <c r="K445" i="3"/>
  <c r="K446" i="3"/>
  <c r="K452" i="3"/>
  <c r="K453" i="3"/>
  <c r="K454" i="3"/>
  <c r="K460" i="3"/>
  <c r="K461" i="3"/>
  <c r="K462" i="3"/>
  <c r="K468" i="3"/>
  <c r="K469" i="3"/>
  <c r="K470" i="3"/>
  <c r="K482" i="3"/>
  <c r="K490" i="3"/>
  <c r="K498" i="3"/>
  <c r="K506" i="3"/>
  <c r="K514" i="3"/>
  <c r="K522" i="3"/>
  <c r="K530" i="3"/>
  <c r="K538" i="3"/>
  <c r="K546" i="3"/>
  <c r="K554" i="3"/>
  <c r="K562" i="3"/>
  <c r="K570" i="3"/>
  <c r="K578" i="3"/>
  <c r="K586" i="3"/>
  <c r="K594" i="3"/>
  <c r="K599"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<sst xmlns="http://schemas.openxmlformats.org/spreadsheetml/2006/main" count="815" uniqueCount="150">
  <si>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</si>
  <si>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</si>
  <si>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</si>
  <si>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</si>
  <si>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</si>
  <si>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</si>
  <si>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</si>
  <si>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</si>
  <si>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</si>
  <si>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</si>
  <si>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</si>
  <si>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</si>
  <si>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</si>
  <si>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</si>
  <si>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</si>
  <si>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</si>
  <si>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</si>
  <si>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</si>
  <si>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</si>
  <si>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</si>
  <si>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</si>
  <si>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</si>
  <si>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</si>
  <si>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</si>
  <si>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</si>
  <si>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</si>
  <si>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</si>
  <si>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</si>
  <si>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</si>
  <si>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</si>
  <si>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</si>
  <si>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</si>
  <si>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</si>
  <si>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</si>
  <si>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</si>
  <si>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</si>
  <si>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</si>
  <si>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</si>
  <si>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</si>
  <si>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</si>
  <si>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</si>
  <si>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</si>
  <si>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</si>
  <si>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</si>
  <si>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</si>
  <si>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</si>
  <si>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</si>
  <si>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</si>
  <si>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</si>
  <si>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</si>
  <si>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</si>
  <si>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</si>
  <si>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</si>
  <si>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</si>
  <si>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</si>
  <si>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</si>
  <si>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</si>
  <si>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</si>
  <si>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</si>
  <si>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</si>
  <si>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</si>
  <si>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</si>
  <si>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</si>
  <si>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</si>
  <si>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</si>
  <si>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</si>
  <si>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</si>
  <si>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</si>
  <si>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</si>
  <si>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</si>
  <si>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</si>
  <si>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</si>
  <si>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</si>
  <si>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</si>
  <si>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</si>
  <si>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</si>
  <si>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</si>
  <si>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</si>
  <si>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</si>
  <si>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</si>
  <si>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</si>
  <si>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</si>
  <si>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</si>
  <si>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</si>
  <si>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</si>
  <si>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</si>
  <si>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</si>
  <si>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</si>
  <si>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</si>
  <si>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</si>
  <si>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</si>
  <si>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</si>
  <si>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</si>
  <si>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</si>
  <si>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</si>
  <si>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</si>
  <si>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</si>
  <si>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</si>
  <si>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</si>
  <si>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</si>
  <si>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</si>
  <si>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</si>
  <si>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</si>
  <si>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</si>
  <si>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</si>
  <si>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</si>
  <si>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</si>
  <si>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</si>
  <si>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</si>
  <si>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</si>
  <si>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</si>
  <si>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</si>
  <si>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</si>
  <si>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</si>
  <si>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</si>
  <si>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</si>
  <si>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</si>
  <si>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Woodland</t>
  </si>
  <si>
    <t>Yolo</t>
  </si>
  <si>
    <t>Woodland Recognized Obligation Payment Schedule (ROPS 19-20) - ROPS Detail
July 1, 2019 through June 30, 2020
(Report Amounts in Whole Dollars)</t>
  </si>
  <si>
    <t>2007 Tax Allocation Bond, Series B</t>
  </si>
  <si>
    <t>US Bank Trust, NA</t>
  </si>
  <si>
    <t>Debt service payments</t>
  </si>
  <si>
    <t>Woodland RDA</t>
  </si>
  <si>
    <t>2007 Tax Allocation Bonds Disclosure</t>
  </si>
  <si>
    <t>Willdan Financial Services</t>
  </si>
  <si>
    <t>2007 TAB Continuing Disclosure</t>
  </si>
  <si>
    <t>2007 Tax Allocation Bonds Fiscal Agent</t>
  </si>
  <si>
    <t>Casa del Sol HELP Loan</t>
  </si>
  <si>
    <t>CA Housing Finance Agency</t>
  </si>
  <si>
    <t>Acquisition of multi-family housing</t>
  </si>
  <si>
    <t>Fair Plaza East - HELP</t>
  </si>
  <si>
    <t>Acquisition/rehabilitation of multi-family housing</t>
  </si>
  <si>
    <t>Heritage Oaks Apts - HELP</t>
  </si>
  <si>
    <t>Successor Agency Admin</t>
  </si>
  <si>
    <t>City of Woodland</t>
  </si>
  <si>
    <t>Successor Agency Administration</t>
  </si>
  <si>
    <t>PERS Liability</t>
  </si>
  <si>
    <t>CalPERS</t>
  </si>
  <si>
    <t>RDA share of past unfunded liability</t>
  </si>
  <si>
    <t>OPEB obligation</t>
  </si>
  <si>
    <t>Share of past unfunded liab</t>
  </si>
  <si>
    <t>Unused leave</t>
  </si>
  <si>
    <t>various</t>
  </si>
  <si>
    <t>Unused leave for RDA employees</t>
  </si>
  <si>
    <t>Woodland Recognized Obligation Payment Schedule (ROPS 19-20) - Report of Cash Balances
 July 1, 2016 through June 30, 2017
(Report Amounts in Whole Dollars)</t>
  </si>
  <si>
    <t>Woodland Recognized Obligation Payment Schedule (ROPS 19-20) - Notes July 1, 2019 through June 30, 2020</t>
  </si>
  <si>
    <t>2018 Tax Allocation Refunding Bond</t>
  </si>
  <si>
    <t>2018 Tax Allocation Bonds Disclosure</t>
  </si>
  <si>
    <t>2018 Tax Allocation Bonds Fiscal Agent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</si>
</sst>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s>
  <fonts count="35">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b/>
      <sz val="12"/>
      <name val="ARIAL"/>
    </font>
    <font>
      <b/>
      <sz val="12"/>
      <name val="ARIAL"/>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77">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3"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34"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K15" sqref="K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3" t="s">
        <v>104</v>
      </c>
      <c r="B2" s="134"/>
      <c r="C2" s="134"/>
      <c r="D2" s="134"/>
      <c r="E2" s="134"/>
      <c r="F2" s="134"/>
      <c r="G2" s="134"/>
      <c r="H2" s="134"/>
      <c r="I2" s="134"/>
      <c r="J2" s="134"/>
      <c r="K2" s="135"/>
      <c r="L2" s="135"/>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6" t="s">
        <v>91</v>
      </c>
      <c r="C6" s="136"/>
      <c r="D6" s="136"/>
      <c r="E6" s="136"/>
      <c r="F6" s="136"/>
      <c r="G6" s="136"/>
      <c r="H6" s="136"/>
      <c r="I6" s="136"/>
      <c r="J6" s="136"/>
      <c r="K6" s="120">
        <f>SUM(K7:K9)</f>
        <v>100000</v>
      </c>
      <c r="L6" s="120">
        <f>SUM(L7:L9)</f>
        <v>0</v>
      </c>
      <c r="M6" s="120">
        <f t="shared" ref="M6:M12" si="0">SUM(K6:L6)</f>
        <v>100000</v>
      </c>
    </row>
    <row r="7" spans="1:13" ht="20.100000000000001" customHeight="1">
      <c r="A7" s="14" t="s">
        <v>2</v>
      </c>
      <c r="B7" s="137" t="s">
        <v>19</v>
      </c>
      <c r="C7" s="137"/>
      <c r="D7" s="137"/>
      <c r="E7" s="137"/>
      <c r="F7" s="137"/>
      <c r="G7" s="137"/>
      <c r="H7" s="137"/>
      <c r="I7" s="137"/>
      <c r="J7" s="137"/>
      <c r="K7" s="119">
        <f>ROUND('ROPS Detail'!L6,0)</f>
        <v>0</v>
      </c>
      <c r="L7" s="119">
        <f>ROUND('ROPS Detail'!R6,0)</f>
        <v>0</v>
      </c>
      <c r="M7" s="119">
        <f t="shared" si="0"/>
        <v>0</v>
      </c>
    </row>
    <row r="8" spans="1:13" ht="20.100000000000001" customHeight="1">
      <c r="A8" s="14" t="s">
        <v>3</v>
      </c>
      <c r="B8" s="137" t="s">
        <v>20</v>
      </c>
      <c r="C8" s="137"/>
      <c r="D8" s="137"/>
      <c r="E8" s="137"/>
      <c r="F8" s="137"/>
      <c r="G8" s="137"/>
      <c r="H8" s="137"/>
      <c r="I8" s="137"/>
      <c r="J8" s="137"/>
      <c r="K8" s="119">
        <f>ROUND('ROPS Detail'!M6,0)</f>
        <v>0</v>
      </c>
      <c r="L8" s="119">
        <f>ROUND('ROPS Detail'!S6,0)</f>
        <v>0</v>
      </c>
      <c r="M8" s="119">
        <f t="shared" si="0"/>
        <v>0</v>
      </c>
    </row>
    <row r="9" spans="1:13" ht="20.100000000000001" customHeight="1">
      <c r="A9" s="14" t="s">
        <v>4</v>
      </c>
      <c r="B9" s="137" t="s">
        <v>26</v>
      </c>
      <c r="C9" s="137"/>
      <c r="D9" s="137"/>
      <c r="E9" s="137"/>
      <c r="F9" s="137"/>
      <c r="G9" s="137"/>
      <c r="H9" s="137"/>
      <c r="I9" s="137"/>
      <c r="J9" s="137"/>
      <c r="K9" s="119">
        <f>ROUND('ROPS Detail'!N6,0)</f>
        <v>100000</v>
      </c>
      <c r="L9" s="119">
        <f>ROUND('ROPS Detail'!T6,0)</f>
        <v>0</v>
      </c>
      <c r="M9" s="119">
        <f t="shared" si="0"/>
        <v>100000</v>
      </c>
    </row>
    <row r="10" spans="1:13" ht="20.100000000000001" customHeight="1">
      <c r="A10" s="17" t="s">
        <v>5</v>
      </c>
      <c r="B10" s="131" t="s">
        <v>93</v>
      </c>
      <c r="C10" s="131"/>
      <c r="D10" s="131"/>
      <c r="E10" s="131"/>
      <c r="F10" s="131"/>
      <c r="G10" s="131"/>
      <c r="H10" s="131"/>
      <c r="I10" s="131"/>
      <c r="J10" s="131"/>
      <c r="K10" s="121">
        <f>SUM(K11:K12)</f>
        <v>1807427</v>
      </c>
      <c r="L10" s="121">
        <f>SUM(L11:L12)</f>
        <v>288997</v>
      </c>
      <c r="M10" s="121">
        <f t="shared" si="0"/>
        <v>2096424</v>
      </c>
    </row>
    <row r="11" spans="1:13" ht="20.100000000000001" customHeight="1">
      <c r="A11" s="14" t="s">
        <v>27</v>
      </c>
      <c r="B11" s="137" t="s">
        <v>94</v>
      </c>
      <c r="C11" s="137"/>
      <c r="D11" s="137"/>
      <c r="E11" s="137"/>
      <c r="F11" s="137"/>
      <c r="G11" s="137"/>
      <c r="H11" s="137"/>
      <c r="I11" s="137"/>
      <c r="J11" s="137"/>
      <c r="K11" s="119">
        <f>'ROPS Detail'!O6</f>
        <v>1760397</v>
      </c>
      <c r="L11" s="119">
        <f>'ROPS Detail'!U6</f>
        <v>250027</v>
      </c>
      <c r="M11" s="119">
        <f t="shared" si="0"/>
        <v>2010424</v>
      </c>
    </row>
    <row r="12" spans="1:13" ht="20.100000000000001" customHeight="1">
      <c r="A12" s="14" t="s">
        <v>28</v>
      </c>
      <c r="B12" s="130" t="s">
        <v>95</v>
      </c>
      <c r="C12" s="130"/>
      <c r="D12" s="130"/>
      <c r="E12" s="130"/>
      <c r="F12" s="130"/>
      <c r="G12" s="130"/>
      <c r="H12" s="130"/>
      <c r="I12" s="130"/>
      <c r="J12" s="130"/>
      <c r="K12" s="119">
        <f>'ROPS Detail'!P6</f>
        <v>47030</v>
      </c>
      <c r="L12" s="119">
        <f>'ROPS Detail'!V6</f>
        <v>38970</v>
      </c>
      <c r="M12" s="119">
        <f t="shared" si="0"/>
        <v>86000</v>
      </c>
    </row>
    <row r="13" spans="1:13" ht="20.100000000000001" customHeight="1">
      <c r="A13" s="17" t="s">
        <v>6</v>
      </c>
      <c r="B13" s="71" t="s">
        <v>32</v>
      </c>
      <c r="C13" s="71"/>
      <c r="D13" s="71"/>
      <c r="E13" s="71"/>
      <c r="F13" s="71"/>
      <c r="G13" s="71"/>
      <c r="H13" s="71"/>
      <c r="I13" s="71"/>
      <c r="J13" s="71"/>
      <c r="K13" s="120">
        <f>SUM(K6+K10)</f>
        <v>1907427</v>
      </c>
      <c r="L13" s="120">
        <f>SUM(L6+L10)</f>
        <v>288997</v>
      </c>
      <c r="M13" s="120">
        <f>SUM(M6+M10)</f>
        <v>2196424</v>
      </c>
    </row>
    <row r="14" spans="1:13" ht="72" customHeight="1">
      <c r="A14" s="14"/>
      <c r="B14" s="131"/>
      <c r="C14" s="131"/>
      <c r="D14" s="131"/>
      <c r="E14" s="131"/>
      <c r="F14" s="131"/>
      <c r="G14" s="131"/>
      <c r="H14" s="131"/>
      <c r="I14" s="131"/>
      <c r="J14" s="131"/>
      <c r="K14" s="71"/>
      <c r="L14" s="71"/>
      <c r="M14" s="71"/>
    </row>
    <row r="15" spans="1:13" ht="13.5" customHeight="1">
      <c r="A15" s="132" t="s">
        <v>88</v>
      </c>
      <c r="B15" s="132"/>
      <c r="C15" s="132"/>
      <c r="D15" s="132"/>
      <c r="E15" s="132"/>
      <c r="F15" s="132"/>
      <c r="G15" s="7"/>
      <c r="H15" s="129"/>
      <c r="I15" s="129"/>
      <c r="J15" s="129"/>
      <c r="K15" s="30"/>
      <c r="L15" s="31"/>
      <c r="M15" s="5"/>
    </row>
    <row r="16" spans="1:13" ht="21" customHeight="1">
      <c r="A16" s="132"/>
      <c r="B16" s="132"/>
      <c r="C16" s="132"/>
      <c r="D16" s="132"/>
      <c r="E16" s="132"/>
      <c r="F16" s="132"/>
      <c r="G16" s="7"/>
      <c r="H16" s="7" t="s">
        <v>9</v>
      </c>
      <c r="I16" s="7"/>
      <c r="J16" s="8"/>
      <c r="K16" s="31" t="s">
        <v>10</v>
      </c>
      <c r="L16" s="31"/>
      <c r="M16" s="5"/>
    </row>
    <row r="17" spans="1:13" ht="11.25" customHeight="1">
      <c r="A17" s="132"/>
      <c r="B17" s="132"/>
      <c r="C17" s="132"/>
      <c r="D17" s="132"/>
      <c r="E17" s="132"/>
      <c r="F17" s="132"/>
      <c r="G17" s="7"/>
      <c r="H17" s="7"/>
      <c r="I17" s="7"/>
      <c r="J17" s="8"/>
      <c r="K17" s="31"/>
      <c r="L17" s="31"/>
      <c r="M17" s="5"/>
    </row>
    <row r="18" spans="1:13" ht="12.75" customHeight="1">
      <c r="A18" s="132"/>
      <c r="B18" s="132"/>
      <c r="C18" s="132"/>
      <c r="D18" s="132"/>
      <c r="E18" s="132"/>
      <c r="F18" s="132"/>
      <c r="G18" s="9" t="s">
        <v>23</v>
      </c>
      <c r="H18" s="129"/>
      <c r="I18" s="129"/>
      <c r="J18" s="129"/>
      <c r="K18" s="30"/>
      <c r="L18" s="31"/>
      <c r="M18" s="5"/>
    </row>
    <row r="19" spans="1:13" ht="23.25" customHeight="1">
      <c r="A19" s="132"/>
      <c r="B19" s="132"/>
      <c r="C19" s="132"/>
      <c r="D19" s="132"/>
      <c r="E19" s="132"/>
      <c r="F19" s="132"/>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H7" activePane="bottomRight" state="frozen"/>
      <selection pane="topRight" activeCell="C1" sqref="C1"/>
      <selection pane="bottomLeft" activeCell="A7" sqref="A7"/>
      <selection pane="bottomRight" activeCell="V14" sqref="V14"/>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44" t="s">
        <v>119</v>
      </c>
      <c r="B1" s="145"/>
      <c r="C1" s="145"/>
      <c r="D1" s="145"/>
      <c r="E1" s="145"/>
      <c r="F1" s="145"/>
      <c r="G1" s="145"/>
      <c r="H1" s="145"/>
      <c r="I1" s="145"/>
      <c r="J1" s="145"/>
      <c r="K1" s="145"/>
      <c r="L1" s="145"/>
      <c r="M1" s="145"/>
      <c r="N1" s="145"/>
      <c r="O1" s="145"/>
      <c r="P1" s="145"/>
      <c r="Q1" s="145"/>
      <c r="R1" s="145"/>
      <c r="S1" s="145"/>
      <c r="T1" s="145"/>
      <c r="U1" s="145"/>
      <c r="V1" s="145"/>
      <c r="W1" s="146"/>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7" t="s">
        <v>14</v>
      </c>
      <c r="B3" s="153" t="s">
        <v>89</v>
      </c>
      <c r="C3" s="154" t="s">
        <v>25</v>
      </c>
      <c r="D3" s="147" t="s">
        <v>15</v>
      </c>
      <c r="E3" s="147" t="s">
        <v>16</v>
      </c>
      <c r="F3" s="147" t="s">
        <v>17</v>
      </c>
      <c r="G3" s="147" t="s">
        <v>18</v>
      </c>
      <c r="H3" s="147" t="s">
        <v>13</v>
      </c>
      <c r="I3" s="148" t="s">
        <v>0</v>
      </c>
      <c r="J3" s="149" t="s">
        <v>47</v>
      </c>
      <c r="K3" s="159" t="s">
        <v>103</v>
      </c>
      <c r="L3" s="151" t="s">
        <v>105</v>
      </c>
      <c r="M3" s="152"/>
      <c r="N3" s="152"/>
      <c r="O3" s="152"/>
      <c r="P3" s="140"/>
      <c r="Q3" s="141" t="s">
        <v>106</v>
      </c>
      <c r="R3" s="138" t="s">
        <v>107</v>
      </c>
      <c r="S3" s="139"/>
      <c r="T3" s="139"/>
      <c r="U3" s="139"/>
      <c r="V3" s="140"/>
      <c r="W3" s="141" t="s">
        <v>108</v>
      </c>
    </row>
    <row r="4" spans="1:23" s="79" customFormat="1" ht="21" customHeight="1">
      <c r="A4" s="147"/>
      <c r="B4" s="147"/>
      <c r="C4" s="154"/>
      <c r="D4" s="147"/>
      <c r="E4" s="147"/>
      <c r="F4" s="147"/>
      <c r="G4" s="147"/>
      <c r="H4" s="147"/>
      <c r="I4" s="148"/>
      <c r="J4" s="150"/>
      <c r="K4" s="160"/>
      <c r="L4" s="155" t="s">
        <v>24</v>
      </c>
      <c r="M4" s="156"/>
      <c r="N4" s="156"/>
      <c r="O4" s="157"/>
      <c r="P4" s="158"/>
      <c r="Q4" s="142"/>
      <c r="R4" s="155" t="s">
        <v>24</v>
      </c>
      <c r="S4" s="156"/>
      <c r="T4" s="156"/>
      <c r="U4" s="157"/>
      <c r="V4" s="158"/>
      <c r="W4" s="142"/>
    </row>
    <row r="5" spans="1:23" s="79" customFormat="1" ht="30" customHeight="1">
      <c r="A5" s="147"/>
      <c r="B5" s="147"/>
      <c r="C5" s="154"/>
      <c r="D5" s="147"/>
      <c r="E5" s="147"/>
      <c r="F5" s="147"/>
      <c r="G5" s="147"/>
      <c r="H5" s="147"/>
      <c r="I5" s="148"/>
      <c r="J5" s="150"/>
      <c r="K5" s="161"/>
      <c r="L5" s="73" t="s">
        <v>19</v>
      </c>
      <c r="M5" s="73" t="s">
        <v>20</v>
      </c>
      <c r="N5" s="72" t="s">
        <v>26</v>
      </c>
      <c r="O5" s="72" t="s">
        <v>21</v>
      </c>
      <c r="P5" s="72" t="s">
        <v>92</v>
      </c>
      <c r="Q5" s="143"/>
      <c r="R5" s="73" t="s">
        <v>19</v>
      </c>
      <c r="S5" s="73" t="s">
        <v>20</v>
      </c>
      <c r="T5" s="72" t="s">
        <v>26</v>
      </c>
      <c r="U5" s="91" t="s">
        <v>21</v>
      </c>
      <c r="V5" s="91" t="s">
        <v>92</v>
      </c>
      <c r="W5" s="143"/>
    </row>
    <row r="6" spans="1:23" s="84" customFormat="1">
      <c r="A6" s="81"/>
      <c r="B6" s="82"/>
      <c r="C6" s="82"/>
      <c r="D6" s="82"/>
      <c r="E6" s="82"/>
      <c r="F6" s="82"/>
      <c r="G6" s="82"/>
      <c r="H6" s="82"/>
      <c r="I6" s="113">
        <f>SUM(I7:I600)</f>
        <v>15345555</v>
      </c>
      <c r="J6" s="83"/>
      <c r="K6" s="126">
        <f>Q6+W6</f>
        <v>2196424</v>
      </c>
      <c r="L6" s="113">
        <f>SUM(L7:L600)</f>
        <v>0</v>
      </c>
      <c r="M6" s="113">
        <f>SUM(M7:M600)</f>
        <v>0</v>
      </c>
      <c r="N6" s="113">
        <f>SUM(N7:N600)</f>
        <v>100000</v>
      </c>
      <c r="O6" s="113">
        <f>SUM(O7:O600)</f>
        <v>1760397</v>
      </c>
      <c r="P6" s="113">
        <f>SUM(P7:P600)</f>
        <v>47030</v>
      </c>
      <c r="Q6" s="122">
        <f>SUM(L6:P6)</f>
        <v>1907427</v>
      </c>
      <c r="R6" s="114">
        <f>SUM(R7:R600)</f>
        <v>0</v>
      </c>
      <c r="S6" s="114">
        <f>SUM(S7:S600)</f>
        <v>0</v>
      </c>
      <c r="T6" s="114">
        <f>SUM(T7:T600)</f>
        <v>0</v>
      </c>
      <c r="U6" s="114">
        <f>SUM(U7:U600)</f>
        <v>250027</v>
      </c>
      <c r="V6" s="114">
        <f>SUM(V7:V600)</f>
        <v>38970</v>
      </c>
      <c r="W6" s="125">
        <f>SUM(R6:V6)</f>
        <v>288997</v>
      </c>
    </row>
    <row r="7" spans="1:23" s="63" customFormat="1" ht="12" customHeight="1">
      <c r="A7" s="70">
        <v>2</v>
      </c>
      <c r="B7" s="61" t="s">
        <v>120</v>
      </c>
      <c r="C7" s="61" t="s">
        <v>49</v>
      </c>
      <c r="D7" s="62">
        <v>39294</v>
      </c>
      <c r="E7" s="62">
        <v>42887</v>
      </c>
      <c r="F7" s="61" t="s">
        <v>121</v>
      </c>
      <c r="G7" s="61" t="s">
        <v>122</v>
      </c>
      <c r="H7" s="61" t="s">
        <v>123</v>
      </c>
      <c r="I7" s="128">
        <v>0</v>
      </c>
      <c r="J7" s="53" t="s">
        <v>45</v>
      </c>
      <c r="K7" s="124">
        <f t="shared" ref="K7:K70" si="0">Q7+W7</f>
        <v>0</v>
      </c>
      <c r="L7" s="128"/>
      <c r="M7" s="128"/>
      <c r="N7" s="128"/>
      <c r="O7" s="128"/>
      <c r="P7" s="128"/>
      <c r="Q7" s="122">
        <f t="shared" ref="Q7:Q70" si="1">SUM(L7:P7)</f>
        <v>0</v>
      </c>
      <c r="R7" s="128"/>
      <c r="S7" s="128"/>
      <c r="T7" s="128"/>
      <c r="U7" s="128"/>
      <c r="V7" s="128"/>
      <c r="W7" s="123">
        <f>SUM(R7:V7)</f>
        <v>0</v>
      </c>
    </row>
    <row r="8" spans="1:23" s="64" customFormat="1" ht="25.5">
      <c r="A8" s="70">
        <v>3</v>
      </c>
      <c r="B8" s="16" t="s">
        <v>124</v>
      </c>
      <c r="C8" s="61" t="s">
        <v>53</v>
      </c>
      <c r="D8" s="56">
        <v>39294</v>
      </c>
      <c r="E8" s="56">
        <v>49279</v>
      </c>
      <c r="F8" s="16" t="s">
        <v>125</v>
      </c>
      <c r="G8" s="16" t="s">
        <v>126</v>
      </c>
      <c r="H8" s="54" t="s">
        <v>123</v>
      </c>
      <c r="I8" s="128">
        <v>0</v>
      </c>
      <c r="J8" s="55" t="s">
        <v>45</v>
      </c>
      <c r="K8" s="124">
        <f t="shared" si="0"/>
        <v>0</v>
      </c>
      <c r="L8" s="128"/>
      <c r="M8" s="128"/>
      <c r="N8" s="128"/>
      <c r="O8" s="128"/>
      <c r="P8" s="128"/>
      <c r="Q8" s="122">
        <f t="shared" si="1"/>
        <v>0</v>
      </c>
      <c r="R8" s="128"/>
      <c r="S8" s="128"/>
      <c r="T8" s="128"/>
      <c r="U8" s="128"/>
      <c r="V8" s="128"/>
      <c r="W8" s="123">
        <f t="shared" ref="W8:W71" si="2">SUM(R8:V8)</f>
        <v>0</v>
      </c>
    </row>
    <row r="9" spans="1:23" s="64" customFormat="1" ht="25.5">
      <c r="A9" s="70">
        <v>4</v>
      </c>
      <c r="B9" s="16" t="s">
        <v>127</v>
      </c>
      <c r="C9" s="61" t="s">
        <v>53</v>
      </c>
      <c r="D9" s="56">
        <v>39294</v>
      </c>
      <c r="E9" s="56">
        <v>49279</v>
      </c>
      <c r="F9" s="16" t="s">
        <v>121</v>
      </c>
      <c r="G9" s="16" t="s">
        <v>127</v>
      </c>
      <c r="H9" s="54" t="s">
        <v>123</v>
      </c>
      <c r="I9" s="128">
        <v>0</v>
      </c>
      <c r="J9" s="55" t="s">
        <v>45</v>
      </c>
      <c r="K9" s="124">
        <f t="shared" si="0"/>
        <v>0</v>
      </c>
      <c r="L9" s="128"/>
      <c r="M9" s="128"/>
      <c r="N9" s="128"/>
      <c r="O9" s="128"/>
      <c r="P9" s="128"/>
      <c r="Q9" s="122">
        <f t="shared" si="1"/>
        <v>0</v>
      </c>
      <c r="R9" s="128"/>
      <c r="S9" s="128"/>
      <c r="T9" s="128"/>
      <c r="U9" s="128"/>
      <c r="V9" s="128"/>
      <c r="W9" s="123">
        <f t="shared" si="2"/>
        <v>0</v>
      </c>
    </row>
    <row r="10" spans="1:23" s="64" customFormat="1" ht="25.5">
      <c r="A10" s="70">
        <v>6</v>
      </c>
      <c r="B10" s="65" t="s">
        <v>128</v>
      </c>
      <c r="C10" s="61" t="s">
        <v>67</v>
      </c>
      <c r="D10" s="56">
        <v>37152</v>
      </c>
      <c r="E10" s="56">
        <v>40804</v>
      </c>
      <c r="F10" s="16" t="s">
        <v>129</v>
      </c>
      <c r="G10" s="16" t="s">
        <v>130</v>
      </c>
      <c r="H10" s="54" t="s">
        <v>123</v>
      </c>
      <c r="I10" s="128">
        <v>638224</v>
      </c>
      <c r="J10" s="55" t="s">
        <v>35</v>
      </c>
      <c r="K10" s="124">
        <f t="shared" si="0"/>
        <v>100000</v>
      </c>
      <c r="L10" s="128"/>
      <c r="M10" s="128"/>
      <c r="N10" s="128"/>
      <c r="O10" s="128">
        <v>100000</v>
      </c>
      <c r="P10" s="128"/>
      <c r="Q10" s="122">
        <f t="shared" si="1"/>
        <v>100000</v>
      </c>
      <c r="R10" s="128"/>
      <c r="S10" s="128"/>
      <c r="T10" s="128"/>
      <c r="U10" s="128"/>
      <c r="V10" s="128"/>
      <c r="W10" s="123">
        <f t="shared" si="2"/>
        <v>0</v>
      </c>
    </row>
    <row r="11" spans="1:23" s="64" customFormat="1" ht="25.5">
      <c r="A11" s="70">
        <v>7</v>
      </c>
      <c r="B11" s="16" t="s">
        <v>131</v>
      </c>
      <c r="C11" s="61" t="s">
        <v>67</v>
      </c>
      <c r="D11" s="56">
        <v>39209</v>
      </c>
      <c r="E11" s="56">
        <v>42862</v>
      </c>
      <c r="F11" s="16" t="s">
        <v>129</v>
      </c>
      <c r="G11" s="16" t="s">
        <v>132</v>
      </c>
      <c r="H11" s="54" t="s">
        <v>123</v>
      </c>
      <c r="I11" s="128">
        <v>1315575</v>
      </c>
      <c r="J11" s="55" t="s">
        <v>35</v>
      </c>
      <c r="K11" s="124">
        <f t="shared" si="0"/>
        <v>1315575</v>
      </c>
      <c r="L11" s="128"/>
      <c r="M11" s="128"/>
      <c r="N11" s="128"/>
      <c r="O11" s="128">
        <v>1315575</v>
      </c>
      <c r="P11" s="128"/>
      <c r="Q11" s="122">
        <f t="shared" si="1"/>
        <v>1315575</v>
      </c>
      <c r="R11" s="128"/>
      <c r="S11" s="128"/>
      <c r="T11" s="128"/>
      <c r="U11" s="128"/>
      <c r="V11" s="128"/>
      <c r="W11" s="123">
        <f t="shared" si="2"/>
        <v>0</v>
      </c>
    </row>
    <row r="12" spans="1:23" s="64" customFormat="1" ht="25.5">
      <c r="A12" s="70">
        <v>8</v>
      </c>
      <c r="B12" s="57" t="s">
        <v>133</v>
      </c>
      <c r="C12" s="61" t="s">
        <v>67</v>
      </c>
      <c r="D12" s="56">
        <v>38222</v>
      </c>
      <c r="E12" s="56">
        <v>41874</v>
      </c>
      <c r="F12" s="57" t="s">
        <v>129</v>
      </c>
      <c r="G12" s="57" t="s">
        <v>132</v>
      </c>
      <c r="H12" s="54" t="s">
        <v>123</v>
      </c>
      <c r="I12" s="128">
        <v>1701372</v>
      </c>
      <c r="J12" s="55" t="s">
        <v>35</v>
      </c>
      <c r="K12" s="124">
        <f t="shared" si="0"/>
        <v>100000</v>
      </c>
      <c r="L12" s="128"/>
      <c r="M12" s="128"/>
      <c r="N12" s="128">
        <v>100000</v>
      </c>
      <c r="O12" s="128"/>
      <c r="P12" s="128"/>
      <c r="Q12" s="122">
        <f t="shared" si="1"/>
        <v>100000</v>
      </c>
      <c r="R12" s="128"/>
      <c r="S12" s="128"/>
      <c r="T12" s="128"/>
      <c r="U12" s="128"/>
      <c r="V12" s="128"/>
      <c r="W12" s="123">
        <f t="shared" si="2"/>
        <v>0</v>
      </c>
    </row>
    <row r="13" spans="1:23" s="64" customFormat="1">
      <c r="A13" s="70">
        <v>9</v>
      </c>
      <c r="B13" s="57" t="s">
        <v>134</v>
      </c>
      <c r="C13" s="61" t="s">
        <v>85</v>
      </c>
      <c r="D13" s="56">
        <v>40918</v>
      </c>
      <c r="E13" s="56">
        <v>49309</v>
      </c>
      <c r="F13" s="57" t="s">
        <v>135</v>
      </c>
      <c r="G13" s="54" t="s">
        <v>136</v>
      </c>
      <c r="H13" s="54" t="s">
        <v>123</v>
      </c>
      <c r="I13" s="128">
        <v>4000000</v>
      </c>
      <c r="J13" s="55" t="s">
        <v>35</v>
      </c>
      <c r="K13" s="124">
        <f t="shared" si="0"/>
        <v>86000</v>
      </c>
      <c r="L13" s="128"/>
      <c r="M13" s="128"/>
      <c r="N13" s="128"/>
      <c r="O13" s="128"/>
      <c r="P13" s="128">
        <v>47030</v>
      </c>
      <c r="Q13" s="122">
        <f t="shared" si="1"/>
        <v>47030</v>
      </c>
      <c r="R13" s="128"/>
      <c r="S13" s="128"/>
      <c r="T13" s="128"/>
      <c r="U13" s="128"/>
      <c r="V13" s="128">
        <v>38970</v>
      </c>
      <c r="W13" s="123">
        <f t="shared" si="2"/>
        <v>38970</v>
      </c>
    </row>
    <row r="14" spans="1:23" s="64" customFormat="1">
      <c r="A14" s="70">
        <v>10</v>
      </c>
      <c r="B14" s="57" t="s">
        <v>137</v>
      </c>
      <c r="C14" s="61" t="s">
        <v>68</v>
      </c>
      <c r="D14" s="56">
        <v>40918</v>
      </c>
      <c r="E14" s="56">
        <v>49309</v>
      </c>
      <c r="F14" s="57" t="s">
        <v>138</v>
      </c>
      <c r="G14" s="54" t="s">
        <v>139</v>
      </c>
      <c r="H14" s="54" t="s">
        <v>123</v>
      </c>
      <c r="I14" s="128">
        <v>416416</v>
      </c>
      <c r="J14" s="55" t="s">
        <v>35</v>
      </c>
      <c r="K14" s="124">
        <f t="shared" si="0"/>
        <v>0</v>
      </c>
      <c r="L14" s="128"/>
      <c r="M14" s="128"/>
      <c r="N14" s="128"/>
      <c r="O14" s="128"/>
      <c r="P14" s="128"/>
      <c r="Q14" s="122">
        <f t="shared" si="1"/>
        <v>0</v>
      </c>
      <c r="R14" s="128"/>
      <c r="S14" s="128"/>
      <c r="T14" s="128"/>
      <c r="U14" s="128"/>
      <c r="V14" s="128"/>
      <c r="W14" s="123">
        <f t="shared" si="2"/>
        <v>0</v>
      </c>
    </row>
    <row r="15" spans="1:23" s="64" customFormat="1">
      <c r="A15" s="70">
        <v>11</v>
      </c>
      <c r="B15" s="57" t="s">
        <v>140</v>
      </c>
      <c r="C15" s="61" t="s">
        <v>68</v>
      </c>
      <c r="D15" s="56">
        <v>40918</v>
      </c>
      <c r="E15" s="56">
        <v>49309</v>
      </c>
      <c r="F15" s="57" t="s">
        <v>141</v>
      </c>
      <c r="G15" s="54" t="s">
        <v>139</v>
      </c>
      <c r="H15" s="54" t="s">
        <v>123</v>
      </c>
      <c r="I15" s="128">
        <v>81572</v>
      </c>
      <c r="J15" s="55" t="s">
        <v>35</v>
      </c>
      <c r="K15" s="124">
        <f t="shared" si="0"/>
        <v>0</v>
      </c>
      <c r="L15" s="128"/>
      <c r="M15" s="128"/>
      <c r="N15" s="128"/>
      <c r="O15" s="128"/>
      <c r="P15" s="128"/>
      <c r="Q15" s="122">
        <f t="shared" si="1"/>
        <v>0</v>
      </c>
      <c r="R15" s="128"/>
      <c r="S15" s="128"/>
      <c r="T15" s="128"/>
      <c r="U15" s="128"/>
      <c r="V15" s="128"/>
      <c r="W15" s="123">
        <f t="shared" si="2"/>
        <v>0</v>
      </c>
    </row>
    <row r="16" spans="1:23" s="64" customFormat="1">
      <c r="A16" s="70">
        <v>12</v>
      </c>
      <c r="B16" s="57" t="s">
        <v>142</v>
      </c>
      <c r="C16" s="61" t="s">
        <v>68</v>
      </c>
      <c r="D16" s="56">
        <v>40918</v>
      </c>
      <c r="E16" s="56">
        <v>49309</v>
      </c>
      <c r="F16" s="57" t="s">
        <v>143</v>
      </c>
      <c r="G16" s="54" t="s">
        <v>144</v>
      </c>
      <c r="H16" s="54" t="s">
        <v>123</v>
      </c>
      <c r="I16" s="128">
        <v>20161</v>
      </c>
      <c r="J16" s="55" t="s">
        <v>35</v>
      </c>
      <c r="K16" s="124">
        <f t="shared" si="0"/>
        <v>0</v>
      </c>
      <c r="L16" s="128"/>
      <c r="M16" s="128"/>
      <c r="N16" s="128"/>
      <c r="O16" s="128"/>
      <c r="P16" s="128"/>
      <c r="Q16" s="122">
        <f t="shared" si="1"/>
        <v>0</v>
      </c>
      <c r="R16" s="128"/>
      <c r="S16" s="128"/>
      <c r="T16" s="128"/>
      <c r="U16" s="128"/>
      <c r="V16" s="128"/>
      <c r="W16" s="123">
        <f t="shared" si="2"/>
        <v>0</v>
      </c>
    </row>
    <row r="17" spans="1:23" s="64" customFormat="1" ht="25.5">
      <c r="A17" s="70">
        <v>22</v>
      </c>
      <c r="B17" s="57" t="s">
        <v>147</v>
      </c>
      <c r="C17" s="61" t="s">
        <v>72</v>
      </c>
      <c r="D17" s="56">
        <v>43363</v>
      </c>
      <c r="E17" s="56">
        <v>48914</v>
      </c>
      <c r="F17" s="57" t="s">
        <v>121</v>
      </c>
      <c r="G17" s="54" t="s">
        <v>122</v>
      </c>
      <c r="H17" s="54" t="s">
        <v>123</v>
      </c>
      <c r="I17" s="128">
        <v>7099485</v>
      </c>
      <c r="J17" s="55" t="s">
        <v>35</v>
      </c>
      <c r="K17" s="124">
        <f t="shared" si="0"/>
        <v>589999</v>
      </c>
      <c r="L17" s="128"/>
      <c r="M17" s="128"/>
      <c r="N17" s="128"/>
      <c r="O17" s="128">
        <v>342472</v>
      </c>
      <c r="P17" s="128"/>
      <c r="Q17" s="122">
        <f t="shared" si="1"/>
        <v>342472</v>
      </c>
      <c r="R17" s="128"/>
      <c r="S17" s="128"/>
      <c r="T17" s="128"/>
      <c r="U17" s="128">
        <v>247527</v>
      </c>
      <c r="V17" s="128"/>
      <c r="W17" s="123">
        <f t="shared" si="2"/>
        <v>247527</v>
      </c>
    </row>
    <row r="18" spans="1:23" s="64" customFormat="1" ht="25.5">
      <c r="A18" s="70">
        <v>23</v>
      </c>
      <c r="B18" s="16" t="s">
        <v>148</v>
      </c>
      <c r="C18" s="61" t="s">
        <v>53</v>
      </c>
      <c r="D18" s="56">
        <v>43363</v>
      </c>
      <c r="E18" s="56">
        <v>48914</v>
      </c>
      <c r="F18" s="57" t="s">
        <v>125</v>
      </c>
      <c r="G18" s="16" t="s">
        <v>148</v>
      </c>
      <c r="H18" s="54" t="s">
        <v>123</v>
      </c>
      <c r="I18" s="128">
        <v>37500</v>
      </c>
      <c r="J18" s="55" t="s">
        <v>35</v>
      </c>
      <c r="K18" s="124">
        <f t="shared" si="0"/>
        <v>2500</v>
      </c>
      <c r="L18" s="128"/>
      <c r="M18" s="128"/>
      <c r="N18" s="128"/>
      <c r="O18" s="128"/>
      <c r="P18" s="128"/>
      <c r="Q18" s="122">
        <f t="shared" si="1"/>
        <v>0</v>
      </c>
      <c r="R18" s="128"/>
      <c r="S18" s="128"/>
      <c r="T18" s="128"/>
      <c r="U18" s="128">
        <v>2500</v>
      </c>
      <c r="V18" s="128"/>
      <c r="W18" s="123">
        <f t="shared" si="2"/>
        <v>2500</v>
      </c>
    </row>
    <row r="19" spans="1:23" s="64" customFormat="1" ht="25.5">
      <c r="A19" s="70">
        <v>24</v>
      </c>
      <c r="B19" s="16" t="s">
        <v>149</v>
      </c>
      <c r="C19" s="61" t="s">
        <v>53</v>
      </c>
      <c r="D19" s="56">
        <v>43363</v>
      </c>
      <c r="E19" s="56">
        <v>48914</v>
      </c>
      <c r="F19" s="57" t="s">
        <v>121</v>
      </c>
      <c r="G19" s="16" t="s">
        <v>149</v>
      </c>
      <c r="H19" s="54" t="s">
        <v>123</v>
      </c>
      <c r="I19" s="128">
        <v>35250</v>
      </c>
      <c r="J19" s="55" t="s">
        <v>35</v>
      </c>
      <c r="K19" s="124">
        <f t="shared" si="0"/>
        <v>2350</v>
      </c>
      <c r="L19" s="128"/>
      <c r="M19" s="128"/>
      <c r="N19" s="128"/>
      <c r="O19" s="128">
        <v>2350</v>
      </c>
      <c r="P19" s="128"/>
      <c r="Q19" s="122">
        <f t="shared" si="1"/>
        <v>2350</v>
      </c>
      <c r="R19" s="128"/>
      <c r="S19" s="128"/>
      <c r="T19" s="128"/>
      <c r="U19" s="128"/>
      <c r="V19" s="128"/>
      <c r="W19" s="123">
        <f t="shared" si="2"/>
        <v>0</v>
      </c>
    </row>
    <row r="20" spans="1:23" s="64" customFormat="1">
      <c r="A20" s="70">
        <v>25</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26</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27</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28</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29</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30</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31</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32</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33</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34</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35</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36</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37</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38</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39</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40</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41</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42</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43</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44</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45</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46</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47</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48</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49</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50</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51</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52</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53</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54</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55</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56</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57</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58</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59</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60</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61</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62</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63</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64</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65</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66</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67</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68</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69</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70</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71</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72</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73</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74</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75</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76</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77</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78</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79</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80</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81</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82</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83</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84</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85</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86</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87</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88</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89</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90</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91</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92</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93</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94</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95</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96</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97</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98</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99</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100</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101</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102</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103</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104</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105</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106</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107</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108</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109</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110</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111</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112</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113</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114</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115</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116</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117</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118</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119</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120</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121</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122</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123</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124</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125</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126</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127</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128</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129</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130</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131</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132</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133</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134</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135</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136</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137</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138</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139</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140</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141</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142</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143</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144</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145</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146</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147</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148</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149</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150</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151</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152</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153</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154</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155</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156</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157</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158</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159</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160</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161</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162</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163</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164</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165</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166</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167</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168</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169</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170</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171</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172</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173</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174</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175</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176</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177</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178</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179</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180</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181</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182</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183</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184</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185</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186</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187</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188</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189</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190</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191</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192</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193</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194</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195</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196</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197</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198</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199</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200</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201</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202</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203</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204</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205</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206</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207</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208</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209</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210</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211</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212</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213</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214</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215</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216</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217</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218</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219</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220</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221</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222</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223</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224</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225</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226</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227</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228</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229</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230</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231</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232</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233</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234</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235</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236</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237</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238</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239</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240</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241</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242</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243</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244</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245</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246</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247</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248</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249</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250</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251</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252</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253</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254</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255</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256</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257</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258</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259</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260</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261</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262</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263</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264</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265</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266</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267</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268</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269</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270</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271</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272</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273</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274</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275</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276</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277</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278</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279</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280</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281</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282</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283</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284</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285</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286</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287</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288</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289</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290</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291</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292</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293</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294</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295</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296</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297</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298</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299</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300</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301</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302</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303</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304</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305</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306</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307</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308</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309</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310</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311</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312</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313</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314</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315</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316</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317</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318</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319</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320</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321</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322</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323</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324</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325</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326</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327</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328</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329</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330</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331</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332</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333</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334</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335</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336</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337</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338</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339</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340</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341</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342</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343</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344</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345</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346</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347</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348</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349</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350</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351</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352</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353</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354</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355</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356</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357</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358</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359</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360</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361</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362</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363</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364</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365</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366</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367</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368</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369</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370</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371</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372</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373</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374</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375</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376</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377</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378</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379</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380</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381</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382</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383</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384</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385</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386</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387</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388</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389</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390</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391</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392</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393</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394</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395</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396</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397</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398</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399</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400</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401</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402</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403</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404</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405</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406</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407</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408</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409</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410</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411</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412</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413</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414</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415</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416</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417</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418</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419</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420</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421</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422</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423</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424</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425</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426</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427</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428</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429</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430</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431</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432</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433</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434</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435</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436</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437</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438</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439</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440</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441</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442</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443</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444</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445</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446</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447</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448</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449</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450</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451</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452</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453</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454</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455</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456</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457</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458</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459</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460</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461</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462</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463</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464</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465</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466</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467</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468</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469</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470</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471</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472</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473</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474</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475</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476</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477</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478</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479</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480</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481</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482</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483</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484</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485</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486</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487</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488</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489</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490</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491</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492</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493</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494</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495</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496</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497</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498</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499</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500</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501</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502</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503</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504</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505</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506</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507</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508</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509</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510</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511</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512</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513</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514</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515</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516</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517</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518</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519</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520</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521</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522</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523</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524</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525</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526</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527</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528</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529</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530</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531</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532</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533</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534</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535</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536</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537</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538</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539</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540</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541</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542</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543</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544</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545</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546</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547</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548</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549</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550</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551</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552</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553</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554</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555</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556</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557</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558</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559</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560</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561</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562</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563</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564</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565</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566</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567</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568</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569</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570</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571</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572</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573</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574</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575</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576</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577</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578</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579</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580</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581</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582</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583</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584</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585</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586</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587</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588</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589</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590</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591</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592</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593</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594</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595</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596</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597</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598</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599</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600</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601</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602</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603</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604</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605</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G8" sqref="E8:G8"/>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65" t="s">
        <v>145</v>
      </c>
      <c r="B1" s="165"/>
      <c r="C1" s="165"/>
      <c r="D1" s="165"/>
      <c r="E1" s="165"/>
      <c r="F1" s="165"/>
      <c r="G1" s="165"/>
      <c r="H1" s="165"/>
    </row>
    <row r="2" spans="1:9" s="22" customFormat="1" ht="33" customHeight="1" thickTop="1">
      <c r="A2" s="166" t="s">
        <v>116</v>
      </c>
      <c r="B2" s="167"/>
      <c r="C2" s="167"/>
      <c r="D2" s="167"/>
      <c r="E2" s="167"/>
      <c r="F2" s="167"/>
      <c r="G2" s="167"/>
      <c r="H2" s="168"/>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2" t="s">
        <v>109</v>
      </c>
      <c r="C4" s="169" t="s">
        <v>24</v>
      </c>
      <c r="D4" s="169"/>
      <c r="E4" s="169"/>
      <c r="F4" s="169"/>
      <c r="G4" s="169"/>
      <c r="H4" s="170" t="s">
        <v>31</v>
      </c>
    </row>
    <row r="5" spans="1:9" ht="21.6" customHeight="1">
      <c r="A5" s="51"/>
      <c r="B5" s="173"/>
      <c r="C5" s="171" t="s">
        <v>19</v>
      </c>
      <c r="D5" s="171"/>
      <c r="E5" s="105" t="s">
        <v>20</v>
      </c>
      <c r="F5" s="21" t="s">
        <v>26</v>
      </c>
      <c r="G5" s="49" t="s">
        <v>21</v>
      </c>
      <c r="H5" s="170"/>
    </row>
    <row r="6" spans="1:9" ht="66" customHeight="1">
      <c r="A6" s="52"/>
      <c r="B6" s="174"/>
      <c r="C6" s="90" t="s">
        <v>90</v>
      </c>
      <c r="D6" s="104" t="s">
        <v>111</v>
      </c>
      <c r="E6" s="106" t="s">
        <v>110</v>
      </c>
      <c r="F6" s="69" t="s">
        <v>112</v>
      </c>
      <c r="G6" s="68" t="s">
        <v>70</v>
      </c>
      <c r="H6" s="170"/>
    </row>
    <row r="7" spans="1:9" ht="20.25" customHeight="1">
      <c r="A7" s="101"/>
      <c r="B7" s="98"/>
      <c r="C7" s="38"/>
      <c r="D7" s="38"/>
      <c r="E7" s="38"/>
      <c r="F7" s="38"/>
      <c r="G7" s="38"/>
      <c r="H7" s="39"/>
    </row>
    <row r="8" spans="1:9" ht="60" customHeight="1">
      <c r="A8" s="45">
        <v>1</v>
      </c>
      <c r="B8" s="99" t="s">
        <v>114</v>
      </c>
      <c r="C8" s="118"/>
      <c r="D8" s="118"/>
      <c r="E8" s="118">
        <v>10300</v>
      </c>
      <c r="F8" s="118">
        <v>125795</v>
      </c>
      <c r="G8" s="118">
        <v>478130</v>
      </c>
      <c r="H8" s="127"/>
      <c r="I8" s="108"/>
    </row>
    <row r="9" spans="1:9" ht="60" customHeight="1">
      <c r="A9" s="46">
        <v>2</v>
      </c>
      <c r="B9" s="100" t="s">
        <v>115</v>
      </c>
      <c r="C9" s="118"/>
      <c r="D9" s="118"/>
      <c r="E9" s="118"/>
      <c r="F9" s="118">
        <f>100000+9788+113787</f>
        <v>223575</v>
      </c>
      <c r="G9" s="118">
        <v>1012952</v>
      </c>
      <c r="H9" s="18"/>
    </row>
    <row r="10" spans="1:9" ht="60" customHeight="1">
      <c r="A10" s="46">
        <v>3</v>
      </c>
      <c r="B10" s="109" t="s">
        <v>113</v>
      </c>
      <c r="C10" s="118"/>
      <c r="D10" s="118"/>
      <c r="E10" s="118">
        <v>10300</v>
      </c>
      <c r="F10" s="118">
        <v>100000</v>
      </c>
      <c r="G10" s="118">
        <f>675799+140847</f>
        <v>816646</v>
      </c>
      <c r="H10" s="18"/>
    </row>
    <row r="11" spans="1:9" ht="60" customHeight="1">
      <c r="A11" s="46">
        <v>4</v>
      </c>
      <c r="B11" s="100" t="s">
        <v>98</v>
      </c>
      <c r="C11" s="118"/>
      <c r="D11" s="118"/>
      <c r="E11" s="118"/>
      <c r="F11" s="118"/>
      <c r="G11" s="118"/>
      <c r="H11" s="18"/>
    </row>
    <row r="12" spans="1:9" ht="60" customHeight="1">
      <c r="A12" s="46">
        <v>5</v>
      </c>
      <c r="B12" s="107" t="s">
        <v>100</v>
      </c>
      <c r="C12" s="162" t="s">
        <v>46</v>
      </c>
      <c r="D12" s="163"/>
      <c r="E12" s="163"/>
      <c r="F12" s="164"/>
      <c r="G12" s="118"/>
      <c r="H12" s="18"/>
    </row>
    <row r="13" spans="1:9" s="24" customFormat="1" ht="60" customHeight="1">
      <c r="A13" s="47">
        <v>6</v>
      </c>
      <c r="B13" s="48" t="s">
        <v>99</v>
      </c>
      <c r="C13" s="115">
        <f>C8+C9-C10-C11</f>
        <v>0</v>
      </c>
      <c r="D13" s="116">
        <f>D8+D9-D10-D11</f>
        <v>0</v>
      </c>
      <c r="E13" s="117">
        <f>E8+E9-E10-E11</f>
        <v>0</v>
      </c>
      <c r="F13" s="117">
        <f>F8+F9-F10-F11</f>
        <v>249370</v>
      </c>
      <c r="G13" s="117">
        <f>G8+G9-G10-G11-G12</f>
        <v>674436</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1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75" t="s">
        <v>146</v>
      </c>
      <c r="B1" s="176"/>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Chad Rinde</cp:lastModifiedBy>
  <cp:lastPrinted>2019-01-18T00:26:10Z</cp:lastPrinted>
  <dcterms:created xsi:type="dcterms:W3CDTF">2013-01-16T05:24:21Z</dcterms:created>
  <dcterms:modified xsi:type="dcterms:W3CDTF">2019-01-25T21:05:46Z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